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\\Fj-file01s\春日部共有\市政情報課\⑦　統計担当■\07_例月人口・世帯数調査\★帳票データ\202301\年齢別人口集計表（総人口・日本人・外国人）\"/>
    </mc:Choice>
  </mc:AlternateContent>
  <xr:revisionPtr revIDLastSave="0" documentId="8_{0C18BC8B-F3FB-4250-983C-4AED8A416A90}" xr6:coauthVersionLast="36" xr6:coauthVersionMax="36" xr10:uidLastSave="{00000000-0000-0000-0000-000000000000}"/>
  <bookViews>
    <workbookView xWindow="0" yWindow="0" windowWidth="20490" windowHeight="7560" xr2:uid="{EF242247-DBC9-4F72-8823-FAA778230765}"/>
  </bookViews>
  <sheets>
    <sheet name="年齢別人口集計表（市内全域）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2" i="1" l="1"/>
  <c r="L52" i="1"/>
  <c r="N52" i="1" s="1"/>
  <c r="H52" i="1"/>
  <c r="G52" i="1"/>
  <c r="I52" i="1" s="1"/>
  <c r="C52" i="1"/>
  <c r="B52" i="1"/>
  <c r="D52" i="1" s="1"/>
  <c r="M51" i="1"/>
  <c r="L51" i="1"/>
  <c r="N51" i="1" s="1"/>
  <c r="H51" i="1"/>
  <c r="G51" i="1"/>
  <c r="I51" i="1" s="1"/>
  <c r="C51" i="1"/>
  <c r="B51" i="1"/>
  <c r="D51" i="1" s="1"/>
  <c r="N50" i="1"/>
  <c r="M50" i="1"/>
  <c r="L50" i="1"/>
  <c r="H50" i="1"/>
  <c r="I50" i="1" s="1"/>
  <c r="G50" i="1"/>
  <c r="C50" i="1"/>
  <c r="B50" i="1"/>
  <c r="D50" i="1" s="1"/>
  <c r="M49" i="1"/>
  <c r="L49" i="1"/>
  <c r="N49" i="1" s="1"/>
  <c r="H49" i="1"/>
  <c r="G49" i="1"/>
  <c r="I49" i="1" s="1"/>
  <c r="C49" i="1"/>
  <c r="B49" i="1"/>
  <c r="D49" i="1" s="1"/>
  <c r="M48" i="1"/>
  <c r="M53" i="1" s="1"/>
  <c r="L48" i="1"/>
  <c r="L53" i="1" s="1"/>
  <c r="H48" i="1"/>
  <c r="H53" i="1" s="1"/>
  <c r="G48" i="1"/>
  <c r="I48" i="1" s="1"/>
  <c r="D48" i="1"/>
  <c r="C48" i="1"/>
  <c r="C53" i="1" s="1"/>
  <c r="B48" i="1"/>
  <c r="B53" i="1" s="1"/>
  <c r="M45" i="1"/>
  <c r="L45" i="1"/>
  <c r="N45" i="1" s="1"/>
  <c r="H45" i="1"/>
  <c r="G45" i="1"/>
  <c r="I45" i="1" s="1"/>
  <c r="C45" i="1"/>
  <c r="B45" i="1"/>
  <c r="D45" i="1" s="1"/>
  <c r="M44" i="1"/>
  <c r="L44" i="1"/>
  <c r="N44" i="1" s="1"/>
  <c r="H44" i="1"/>
  <c r="I44" i="1" s="1"/>
  <c r="G44" i="1"/>
  <c r="C44" i="1"/>
  <c r="D44" i="1" s="1"/>
  <c r="B44" i="1"/>
  <c r="N43" i="1"/>
  <c r="M43" i="1"/>
  <c r="L43" i="1"/>
  <c r="H43" i="1"/>
  <c r="G43" i="1"/>
  <c r="I43" i="1" s="1"/>
  <c r="C43" i="1"/>
  <c r="B43" i="1"/>
  <c r="D43" i="1" s="1"/>
  <c r="M42" i="1"/>
  <c r="L42" i="1"/>
  <c r="N42" i="1" s="1"/>
  <c r="H42" i="1"/>
  <c r="G42" i="1"/>
  <c r="I42" i="1" s="1"/>
  <c r="C42" i="1"/>
  <c r="B42" i="1"/>
  <c r="D42" i="1" s="1"/>
  <c r="M41" i="1"/>
  <c r="N41" i="1" s="1"/>
  <c r="L41" i="1"/>
  <c r="L46" i="1" s="1"/>
  <c r="I41" i="1"/>
  <c r="I46" i="1" s="1"/>
  <c r="H41" i="1"/>
  <c r="H46" i="1" s="1"/>
  <c r="G41" i="1"/>
  <c r="G46" i="1" s="1"/>
  <c r="D41" i="1"/>
  <c r="C41" i="1"/>
  <c r="C46" i="1" s="1"/>
  <c r="B41" i="1"/>
  <c r="B46" i="1" s="1"/>
  <c r="M38" i="1"/>
  <c r="L38" i="1"/>
  <c r="N38" i="1" s="1"/>
  <c r="H38" i="1"/>
  <c r="G38" i="1"/>
  <c r="I38" i="1" s="1"/>
  <c r="C38" i="1"/>
  <c r="D38" i="1" s="1"/>
  <c r="B38" i="1"/>
  <c r="M37" i="1"/>
  <c r="N37" i="1" s="1"/>
  <c r="L37" i="1"/>
  <c r="I37" i="1"/>
  <c r="H37" i="1"/>
  <c r="G37" i="1"/>
  <c r="C37" i="1"/>
  <c r="B37" i="1"/>
  <c r="D37" i="1" s="1"/>
  <c r="M36" i="1"/>
  <c r="L36" i="1"/>
  <c r="N36" i="1" s="1"/>
  <c r="H36" i="1"/>
  <c r="G36" i="1"/>
  <c r="I36" i="1" s="1"/>
  <c r="C36" i="1"/>
  <c r="B36" i="1"/>
  <c r="D36" i="1" s="1"/>
  <c r="M35" i="1"/>
  <c r="L35" i="1"/>
  <c r="N35" i="1" s="1"/>
  <c r="H35" i="1"/>
  <c r="I35" i="1" s="1"/>
  <c r="G35" i="1"/>
  <c r="C35" i="1"/>
  <c r="D35" i="1" s="1"/>
  <c r="B35" i="1"/>
  <c r="M34" i="1"/>
  <c r="M39" i="1" s="1"/>
  <c r="L34" i="1"/>
  <c r="N34" i="1" s="1"/>
  <c r="N39" i="1" s="1"/>
  <c r="H34" i="1"/>
  <c r="H39" i="1" s="1"/>
  <c r="G34" i="1"/>
  <c r="G39" i="1" s="1"/>
  <c r="C34" i="1"/>
  <c r="C39" i="1" s="1"/>
  <c r="B34" i="1"/>
  <c r="D34" i="1" s="1"/>
  <c r="M31" i="1"/>
  <c r="L31" i="1"/>
  <c r="N31" i="1" s="1"/>
  <c r="H31" i="1"/>
  <c r="G31" i="1"/>
  <c r="I31" i="1" s="1"/>
  <c r="C31" i="1"/>
  <c r="B31" i="1"/>
  <c r="D31" i="1" s="1"/>
  <c r="M30" i="1"/>
  <c r="N30" i="1" s="1"/>
  <c r="L30" i="1"/>
  <c r="H30" i="1"/>
  <c r="G30" i="1"/>
  <c r="I30" i="1" s="1"/>
  <c r="D30" i="1"/>
  <c r="C30" i="1"/>
  <c r="B30" i="1"/>
  <c r="M29" i="1"/>
  <c r="L29" i="1"/>
  <c r="N29" i="1" s="1"/>
  <c r="H29" i="1"/>
  <c r="G29" i="1"/>
  <c r="I29" i="1" s="1"/>
  <c r="C29" i="1"/>
  <c r="B29" i="1"/>
  <c r="D29" i="1" s="1"/>
  <c r="M28" i="1"/>
  <c r="N28" i="1" s="1"/>
  <c r="L28" i="1"/>
  <c r="H28" i="1"/>
  <c r="G28" i="1"/>
  <c r="I28" i="1" s="1"/>
  <c r="C28" i="1"/>
  <c r="B28" i="1"/>
  <c r="D28" i="1" s="1"/>
  <c r="M27" i="1"/>
  <c r="M32" i="1" s="1"/>
  <c r="L27" i="1"/>
  <c r="L32" i="1" s="1"/>
  <c r="H27" i="1"/>
  <c r="H32" i="1" s="1"/>
  <c r="G27" i="1"/>
  <c r="G32" i="1" s="1"/>
  <c r="C27" i="1"/>
  <c r="C32" i="1" s="1"/>
  <c r="B27" i="1"/>
  <c r="B32" i="1" s="1"/>
  <c r="M24" i="1"/>
  <c r="L24" i="1"/>
  <c r="N24" i="1" s="1"/>
  <c r="H24" i="1"/>
  <c r="G24" i="1"/>
  <c r="I24" i="1" s="1"/>
  <c r="D24" i="1"/>
  <c r="C24" i="1"/>
  <c r="B24" i="1"/>
  <c r="M23" i="1"/>
  <c r="L23" i="1"/>
  <c r="N23" i="1" s="1"/>
  <c r="H23" i="1"/>
  <c r="G23" i="1"/>
  <c r="I23" i="1" s="1"/>
  <c r="D23" i="1"/>
  <c r="C23" i="1"/>
  <c r="B23" i="1"/>
  <c r="M22" i="1"/>
  <c r="L22" i="1"/>
  <c r="N22" i="1" s="1"/>
  <c r="H22" i="1"/>
  <c r="G22" i="1"/>
  <c r="I22" i="1" s="1"/>
  <c r="D22" i="1"/>
  <c r="C22" i="1"/>
  <c r="B22" i="1"/>
  <c r="M21" i="1"/>
  <c r="L21" i="1"/>
  <c r="N21" i="1" s="1"/>
  <c r="H21" i="1"/>
  <c r="G21" i="1"/>
  <c r="I21" i="1" s="1"/>
  <c r="D21" i="1"/>
  <c r="C21" i="1"/>
  <c r="B21" i="1"/>
  <c r="N20" i="1"/>
  <c r="N25" i="1" s="1"/>
  <c r="M20" i="1"/>
  <c r="M25" i="1" s="1"/>
  <c r="L20" i="1"/>
  <c r="L25" i="1" s="1"/>
  <c r="H20" i="1"/>
  <c r="H25" i="1" s="1"/>
  <c r="G20" i="1"/>
  <c r="I20" i="1" s="1"/>
  <c r="C20" i="1"/>
  <c r="C25" i="1" s="1"/>
  <c r="B20" i="1"/>
  <c r="D20" i="1" s="1"/>
  <c r="D25" i="1" s="1"/>
  <c r="R17" i="1"/>
  <c r="Q17" i="1"/>
  <c r="S17" i="1" s="1"/>
  <c r="M17" i="1"/>
  <c r="L17" i="1"/>
  <c r="N17" i="1" s="1"/>
  <c r="I17" i="1"/>
  <c r="H17" i="1"/>
  <c r="G17" i="1"/>
  <c r="C17" i="1"/>
  <c r="S26" i="1" s="1"/>
  <c r="B17" i="1"/>
  <c r="R26" i="1" s="1"/>
  <c r="T26" i="1" s="1"/>
  <c r="M16" i="1"/>
  <c r="L16" i="1"/>
  <c r="N16" i="1" s="1"/>
  <c r="I16" i="1"/>
  <c r="H16" i="1"/>
  <c r="G16" i="1"/>
  <c r="D16" i="1"/>
  <c r="C16" i="1"/>
  <c r="B16" i="1"/>
  <c r="M15" i="1"/>
  <c r="N15" i="1" s="1"/>
  <c r="L15" i="1"/>
  <c r="H15" i="1"/>
  <c r="G15" i="1"/>
  <c r="I15" i="1" s="1"/>
  <c r="C15" i="1"/>
  <c r="B15" i="1"/>
  <c r="D15" i="1" s="1"/>
  <c r="N14" i="1"/>
  <c r="M14" i="1"/>
  <c r="L14" i="1"/>
  <c r="H14" i="1"/>
  <c r="G14" i="1"/>
  <c r="I14" i="1" s="1"/>
  <c r="C14" i="1"/>
  <c r="S25" i="1" s="1"/>
  <c r="B14" i="1"/>
  <c r="R25" i="1" s="1"/>
  <c r="N13" i="1"/>
  <c r="M13" i="1"/>
  <c r="M18" i="1" s="1"/>
  <c r="L13" i="1"/>
  <c r="L18" i="1" s="1"/>
  <c r="I13" i="1"/>
  <c r="I18" i="1" s="1"/>
  <c r="H13" i="1"/>
  <c r="S28" i="1" s="1"/>
  <c r="G13" i="1"/>
  <c r="R28" i="1" s="1"/>
  <c r="C13" i="1"/>
  <c r="D13" i="1" s="1"/>
  <c r="B13" i="1"/>
  <c r="B18" i="1" s="1"/>
  <c r="R10" i="1"/>
  <c r="Q10" i="1"/>
  <c r="S10" i="1" s="1"/>
  <c r="N10" i="1"/>
  <c r="M10" i="1"/>
  <c r="L10" i="1"/>
  <c r="H10" i="1"/>
  <c r="I10" i="1" s="1"/>
  <c r="G10" i="1"/>
  <c r="C10" i="1"/>
  <c r="B10" i="1"/>
  <c r="D10" i="1" s="1"/>
  <c r="R9" i="1"/>
  <c r="Q9" i="1"/>
  <c r="S9" i="1" s="1"/>
  <c r="N9" i="1"/>
  <c r="M9" i="1"/>
  <c r="L9" i="1"/>
  <c r="I9" i="1"/>
  <c r="H9" i="1"/>
  <c r="G9" i="1"/>
  <c r="C9" i="1"/>
  <c r="B9" i="1"/>
  <c r="D9" i="1" s="1"/>
  <c r="R8" i="1"/>
  <c r="Q8" i="1"/>
  <c r="S8" i="1" s="1"/>
  <c r="N8" i="1"/>
  <c r="M8" i="1"/>
  <c r="L8" i="1"/>
  <c r="H8" i="1"/>
  <c r="I8" i="1" s="1"/>
  <c r="G8" i="1"/>
  <c r="C8" i="1"/>
  <c r="B8" i="1"/>
  <c r="D8" i="1" s="1"/>
  <c r="R7" i="1"/>
  <c r="Q7" i="1"/>
  <c r="S7" i="1" s="1"/>
  <c r="N7" i="1"/>
  <c r="M7" i="1"/>
  <c r="L7" i="1"/>
  <c r="H7" i="1"/>
  <c r="I7" i="1" s="1"/>
  <c r="G7" i="1"/>
  <c r="C7" i="1"/>
  <c r="B7" i="1"/>
  <c r="D7" i="1" s="1"/>
  <c r="R6" i="1"/>
  <c r="R11" i="1" s="1"/>
  <c r="Q6" i="1"/>
  <c r="Q11" i="1" s="1"/>
  <c r="N6" i="1"/>
  <c r="N11" i="1" s="1"/>
  <c r="M6" i="1"/>
  <c r="S29" i="1" s="1"/>
  <c r="S30" i="1" s="1"/>
  <c r="S31" i="1" s="1"/>
  <c r="S32" i="1" s="1"/>
  <c r="S33" i="1" s="1"/>
  <c r="S34" i="1" s="1"/>
  <c r="L6" i="1"/>
  <c r="L11" i="1" s="1"/>
  <c r="H6" i="1"/>
  <c r="H11" i="1" s="1"/>
  <c r="G6" i="1"/>
  <c r="G11" i="1" s="1"/>
  <c r="C6" i="1"/>
  <c r="S24" i="1" s="1"/>
  <c r="B6" i="1"/>
  <c r="R24" i="1" s="1"/>
  <c r="T25" i="1" l="1"/>
  <c r="I25" i="1"/>
  <c r="D39" i="1"/>
  <c r="D18" i="1"/>
  <c r="D46" i="1"/>
  <c r="T24" i="1"/>
  <c r="T28" i="1"/>
  <c r="D53" i="1"/>
  <c r="I53" i="1"/>
  <c r="N46" i="1"/>
  <c r="N18" i="1"/>
  <c r="C18" i="1"/>
  <c r="N27" i="1"/>
  <c r="N32" i="1" s="1"/>
  <c r="I34" i="1"/>
  <c r="I39" i="1" s="1"/>
  <c r="M46" i="1"/>
  <c r="D6" i="1"/>
  <c r="D11" i="1" s="1"/>
  <c r="B25" i="1"/>
  <c r="R27" i="1"/>
  <c r="R29" i="1"/>
  <c r="L39" i="1"/>
  <c r="S6" i="1"/>
  <c r="S11" i="1" s="1"/>
  <c r="M11" i="1"/>
  <c r="D14" i="1"/>
  <c r="G18" i="1"/>
  <c r="R21" i="1"/>
  <c r="R23" i="1"/>
  <c r="D27" i="1"/>
  <c r="D32" i="1" s="1"/>
  <c r="S27" i="1"/>
  <c r="N48" i="1"/>
  <c r="N53" i="1" s="1"/>
  <c r="G53" i="1"/>
  <c r="B11" i="1"/>
  <c r="H18" i="1"/>
  <c r="S21" i="1"/>
  <c r="S23" i="1"/>
  <c r="B39" i="1"/>
  <c r="I6" i="1"/>
  <c r="I11" i="1" s="1"/>
  <c r="C11" i="1"/>
  <c r="G25" i="1"/>
  <c r="D17" i="1"/>
  <c r="I27" i="1"/>
  <c r="I32" i="1" s="1"/>
  <c r="R22" i="1"/>
  <c r="S22" i="1"/>
  <c r="R30" i="1" l="1"/>
  <c r="T29" i="1"/>
  <c r="T23" i="1"/>
  <c r="T27" i="1"/>
  <c r="T22" i="1"/>
  <c r="T21" i="1"/>
  <c r="T30" i="1" l="1"/>
  <c r="R31" i="1"/>
  <c r="R32" i="1" l="1"/>
  <c r="T31" i="1"/>
  <c r="T32" i="1" l="1"/>
  <c r="R33" i="1"/>
  <c r="R34" i="1" l="1"/>
  <c r="T34" i="1" s="1"/>
  <c r="T33" i="1"/>
</calcChain>
</file>

<file path=xl/sharedStrings.xml><?xml version="1.0" encoding="utf-8"?>
<sst xmlns="http://schemas.openxmlformats.org/spreadsheetml/2006/main" count="165" uniqueCount="123">
  <si>
    <t>年齢別人口集計表</t>
    <rPh sb="0" eb="2">
      <t>ネンレイ</t>
    </rPh>
    <rPh sb="2" eb="3">
      <t>ベツ</t>
    </rPh>
    <rPh sb="3" eb="5">
      <t>ジンコウ</t>
    </rPh>
    <rPh sb="5" eb="7">
      <t>シュウケイ</t>
    </rPh>
    <rPh sb="7" eb="8">
      <t>ヒョウ</t>
    </rPh>
    <phoneticPr fontId="2"/>
  </si>
  <si>
    <t>令和5年1月１日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</si>
  <si>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区分：総人口</t>
    <rPh sb="0" eb="2">
      <t>クブン</t>
    </rPh>
    <rPh sb="3" eb="6">
      <t>ソウジンコウ</t>
    </rPh>
    <phoneticPr fontId="2"/>
  </si>
  <si>
    <t>対象地区：＊＊＊市内全域＊＊＊</t>
    <rPh sb="0" eb="2">
      <t>タイショウ</t>
    </rPh>
    <rPh sb="2" eb="4">
      <t>チク</t>
    </rPh>
    <rPh sb="8" eb="10">
      <t>シナイ</t>
    </rPh>
    <rPh sb="10" eb="12">
      <t>ゼンイキ</t>
    </rPh>
    <phoneticPr fontId="2"/>
  </si>
  <si>
    <t>年齢</t>
    <rPh sb="0" eb="2">
      <t>ネンレイ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</si>
  <si>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</si>
  <si>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</si>
  <si>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</si>
  <si>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0</t>
    <phoneticPr fontId="2"/>
  </si>
  <si>
    <t>35</t>
    <phoneticPr fontId="2"/>
  </si>
  <si>
    <t>70</t>
    <phoneticPr fontId="2"/>
  </si>
  <si>
    <t>105</t>
    <phoneticPr fontId="2"/>
  </si>
  <si>
    <t>1</t>
    <phoneticPr fontId="2"/>
  </si>
  <si>
    <t>36</t>
    <phoneticPr fontId="2"/>
  </si>
  <si>
    <t>71</t>
    <phoneticPr fontId="2"/>
  </si>
  <si>
    <t>106</t>
    <phoneticPr fontId="2"/>
  </si>
  <si>
    <t>2</t>
    <phoneticPr fontId="2"/>
  </si>
  <si>
    <t>37</t>
  </si>
  <si>
    <t>72</t>
  </si>
  <si>
    <t>107</t>
  </si>
  <si>
    <t>3</t>
    <phoneticPr fontId="2"/>
  </si>
  <si>
    <t>38</t>
  </si>
  <si>
    <t>73</t>
  </si>
  <si>
    <t>108</t>
  </si>
  <si>
    <t>4</t>
    <phoneticPr fontId="2"/>
  </si>
  <si>
    <t>39</t>
  </si>
  <si>
    <t>74</t>
  </si>
  <si>
    <t>109</t>
  </si>
  <si>
    <t>5</t>
    <phoneticPr fontId="2"/>
  </si>
  <si>
    <t>40</t>
    <phoneticPr fontId="2"/>
  </si>
  <si>
    <t>75</t>
    <phoneticPr fontId="2"/>
  </si>
  <si>
    <t>110以上</t>
    <rPh sb="3" eb="5">
      <t>イジョウ</t>
    </rPh>
    <phoneticPr fontId="2"/>
  </si>
  <si>
    <t>6</t>
    <phoneticPr fontId="2"/>
  </si>
  <si>
    <t>41</t>
    <phoneticPr fontId="2"/>
  </si>
  <si>
    <t>76</t>
    <phoneticPr fontId="2"/>
  </si>
  <si>
    <t>7</t>
    <phoneticPr fontId="2"/>
  </si>
  <si>
    <t>42</t>
  </si>
  <si>
    <t>77</t>
  </si>
  <si>
    <t>年齢不明</t>
    <rPh sb="0" eb="2">
      <t>ネンレイ</t>
    </rPh>
    <rPh sb="2" eb="4">
      <t>フメイ</t>
    </rPh>
    <phoneticPr fontId="2"/>
  </si>
  <si>
    <t>8</t>
    <phoneticPr fontId="2"/>
  </si>
  <si>
    <t>43</t>
  </si>
  <si>
    <t>78</t>
  </si>
  <si>
    <t>9</t>
    <phoneticPr fontId="2"/>
  </si>
  <si>
    <t>44</t>
  </si>
  <si>
    <t>79</t>
  </si>
  <si>
    <t>**合計**</t>
    <rPh sb="2" eb="4">
      <t>ゴウケイ</t>
    </rPh>
    <phoneticPr fontId="2"/>
  </si>
  <si>
    <t>――――――　年齢階層別人口　――――――</t>
    <rPh sb="7" eb="9">
      <t>ネンレイ</t>
    </rPh>
    <rPh sb="9" eb="11">
      <t>カイソウ</t>
    </rPh>
    <rPh sb="11" eb="12">
      <t>ベツ</t>
    </rPh>
    <rPh sb="12" eb="14">
      <t>ジンコウ</t>
    </rPh>
    <phoneticPr fontId="2"/>
  </si>
  <si>
    <t>10</t>
    <phoneticPr fontId="2"/>
  </si>
  <si>
    <t>45</t>
    <phoneticPr fontId="2"/>
  </si>
  <si>
    <t>80</t>
    <phoneticPr fontId="2"/>
  </si>
  <si>
    <t>11</t>
    <phoneticPr fontId="2"/>
  </si>
  <si>
    <t>46</t>
    <phoneticPr fontId="2"/>
  </si>
  <si>
    <t>81</t>
    <phoneticPr fontId="2"/>
  </si>
  <si>
    <t>12</t>
    <phoneticPr fontId="2"/>
  </si>
  <si>
    <t>47</t>
  </si>
  <si>
    <t>82</t>
  </si>
  <si>
    <t>13</t>
    <phoneticPr fontId="2"/>
  </si>
  <si>
    <t>48</t>
  </si>
  <si>
    <t>83</t>
  </si>
  <si>
    <t>14</t>
    <phoneticPr fontId="2"/>
  </si>
  <si>
    <t>49</t>
  </si>
  <si>
    <t>84</t>
  </si>
  <si>
    <t>15</t>
    <phoneticPr fontId="2"/>
  </si>
  <si>
    <t>50</t>
    <phoneticPr fontId="2"/>
  </si>
  <si>
    <t>85</t>
    <phoneticPr fontId="2"/>
  </si>
  <si>
    <t>16</t>
    <phoneticPr fontId="2"/>
  </si>
  <si>
    <t>51</t>
    <phoneticPr fontId="2"/>
  </si>
  <si>
    <t>86</t>
    <phoneticPr fontId="2"/>
  </si>
  <si>
    <t>17</t>
    <phoneticPr fontId="2"/>
  </si>
  <si>
    <t>52</t>
  </si>
  <si>
    <t>87</t>
  </si>
  <si>
    <t>歳以上</t>
    <rPh sb="0" eb="1">
      <t>サイ</t>
    </rPh>
    <rPh sb="1" eb="3">
      <t>イジョウ</t>
    </rPh>
    <phoneticPr fontId="2"/>
  </si>
  <si>
    <t>18</t>
    <phoneticPr fontId="2"/>
  </si>
  <si>
    <t>53</t>
  </si>
  <si>
    <t>88</t>
  </si>
  <si>
    <t>19</t>
    <phoneticPr fontId="2"/>
  </si>
  <si>
    <t>54</t>
  </si>
  <si>
    <t>89</t>
  </si>
  <si>
    <t>20</t>
    <phoneticPr fontId="2"/>
  </si>
  <si>
    <t>55</t>
    <phoneticPr fontId="2"/>
  </si>
  <si>
    <t>90</t>
    <phoneticPr fontId="2"/>
  </si>
  <si>
    <t>21</t>
    <phoneticPr fontId="2"/>
  </si>
  <si>
    <t>56</t>
    <phoneticPr fontId="2"/>
  </si>
  <si>
    <t>91</t>
    <phoneticPr fontId="2"/>
  </si>
  <si>
    <t>22</t>
  </si>
  <si>
    <t>57</t>
  </si>
  <si>
    <t>92</t>
  </si>
  <si>
    <t>23</t>
  </si>
  <si>
    <t>58</t>
  </si>
  <si>
    <t>93</t>
  </si>
  <si>
    <t>24</t>
  </si>
  <si>
    <t>59</t>
  </si>
  <si>
    <t>94</t>
  </si>
  <si>
    <t>25</t>
    <phoneticPr fontId="2"/>
  </si>
  <si>
    <t>60</t>
    <phoneticPr fontId="2"/>
  </si>
  <si>
    <t>95</t>
    <phoneticPr fontId="2"/>
  </si>
  <si>
    <t>26</t>
    <phoneticPr fontId="2"/>
  </si>
  <si>
    <t>61</t>
    <phoneticPr fontId="2"/>
  </si>
  <si>
    <t>96</t>
    <phoneticPr fontId="2"/>
  </si>
  <si>
    <t>27</t>
  </si>
  <si>
    <t>62</t>
  </si>
  <si>
    <t>97</t>
  </si>
  <si>
    <t>28</t>
  </si>
  <si>
    <t>63</t>
  </si>
  <si>
    <t>98</t>
  </si>
  <si>
    <t>29</t>
  </si>
  <si>
    <t>64</t>
  </si>
  <si>
    <t>99</t>
  </si>
  <si>
    <t>30</t>
    <phoneticPr fontId="2"/>
  </si>
  <si>
    <t>65</t>
    <phoneticPr fontId="2"/>
  </si>
  <si>
    <t>100</t>
    <phoneticPr fontId="2"/>
  </si>
  <si>
    <t>31</t>
    <phoneticPr fontId="2"/>
  </si>
  <si>
    <t>66</t>
    <phoneticPr fontId="2"/>
  </si>
  <si>
    <t>101</t>
    <phoneticPr fontId="2"/>
  </si>
  <si>
    <t>32</t>
  </si>
  <si>
    <t>67</t>
  </si>
  <si>
    <t>102</t>
  </si>
  <si>
    <t>33</t>
  </si>
  <si>
    <t>68</t>
  </si>
  <si>
    <t>103</t>
  </si>
  <si>
    <t>34</t>
  </si>
  <si>
    <t>69</t>
  </si>
  <si>
    <t>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</si>
</sst>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&quot;～&quot;"/>
    <numFmt numFmtId="178" formatCode="0&quot;歳&quot;"/>
  </numFmts>
  <fonts count="5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Continuous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177" fontId="0" fillId="0" borderId="0" xfId="0" applyNumberFormat="1">
      <alignment vertical="center"/>
    </xf>
    <xf numFmtId="178" fontId="0" fillId="0" borderId="0" xfId="0" applyNumberForma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01&#24180;&#40802;&#21029;&#20154;&#21475;&#38598;&#35336;&#34920;_&#65288;&#32207;&#20154;&#21475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用方法"/>
      <sheetName val="データ（人口統計調査報告書）"/>
      <sheetName val="年齢別人口集計表（市内全域）"/>
      <sheetName val="年齢別人口集計表（町字別）"/>
      <sheetName val="年齢別人口集計表（地区別）"/>
      <sheetName val="temp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478E4-CCEC-4379-8BEF-9E1A8A06C7F9}">
  <sheetPr>
    <pageSetUpPr fitToPage="1"/>
  </sheetPr>
  <dimension ref="A1:T53"/>
  <sheetViews>
    <sheetView showGridLines="0" tabSelected="1" topLeftCell="A4" zoomScale="85" zoomScaleNormal="85" workbookViewId="0">
      <selection activeCell="P2" sqref="P2"/>
    </sheetView>
  </sheetViews>
  <sheetFormatPr defaultRowHeight="18.75" x14ac:dyDescent="0.4"/>
  <cols>
    <col min="1" max="1" width="12.375" bestFit="1" customWidth="1"/>
  </cols>
  <sheetData>
    <row r="1" spans="1:19" ht="43.5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P1" s="2" t="s">
        <v>1</v>
      </c>
      <c r="Q1" s="3"/>
      <c r="R1" s="3"/>
      <c r="S1" s="3"/>
    </row>
    <row r="2" spans="1:19" x14ac:dyDescent="0.4">
      <c r="A2" t="s">
        <v>2</v>
      </c>
      <c r="F2" t="s">
        <v>3</v>
      </c>
    </row>
    <row r="4" spans="1:19" x14ac:dyDescent="0.4">
      <c r="A4" s="4" t="s">
        <v>4</v>
      </c>
      <c r="B4" s="4" t="s">
        <v>5</v>
      </c>
      <c r="C4" s="4" t="s">
        <v>6</v>
      </c>
      <c r="D4" s="4" t="s">
        <v>7</v>
      </c>
      <c r="F4" s="4" t="s">
        <v>4</v>
      </c>
      <c r="G4" s="4" t="s">
        <v>5</v>
      </c>
      <c r="H4" s="4" t="s">
        <v>6</v>
      </c>
      <c r="I4" s="4" t="s">
        <v>7</v>
      </c>
      <c r="K4" s="4" t="s">
        <v>4</v>
      </c>
      <c r="L4" s="4" t="s">
        <v>5</v>
      </c>
      <c r="M4" s="4" t="s">
        <v>6</v>
      </c>
      <c r="N4" s="4" t="s">
        <v>7</v>
      </c>
      <c r="P4" s="4" t="s">
        <v>4</v>
      </c>
      <c r="Q4" s="4" t="s">
        <v>5</v>
      </c>
      <c r="R4" s="4" t="s">
        <v>6</v>
      </c>
      <c r="S4" s="4" t="s">
        <v>7</v>
      </c>
    </row>
    <row r="5" spans="1:19" ht="10.9" customHeight="1" x14ac:dyDescent="0.4">
      <c r="A5" s="4"/>
      <c r="B5" s="4"/>
      <c r="C5" s="4"/>
      <c r="D5" s="4"/>
      <c r="F5" s="4"/>
      <c r="G5" s="4"/>
      <c r="H5" s="4"/>
      <c r="I5" s="4"/>
      <c r="K5" s="4"/>
      <c r="L5" s="4"/>
      <c r="M5" s="4"/>
      <c r="N5" s="4"/>
      <c r="P5" s="4"/>
      <c r="Q5" s="4"/>
      <c r="R5" s="4"/>
      <c r="S5" s="4"/>
    </row>
    <row r="6" spans="1:19" x14ac:dyDescent="0.4">
      <c r="A6" s="5" t="s">
        <v>8</v>
      </c>
      <c r="B6" s="6">
        <f>SUMPRODUCT(([1]!人口統計調査報告書[自治体コード・年齢]=$A6)*([1]!人口統計調査報告書[町字コード・男]))</f>
        <v>643</v>
      </c>
      <c r="C6" s="6">
        <f>SUMPRODUCT(([1]!人口統計調査報告書[自治体コード・年齢]=$A6)*([1]!人口統計調査報告書[女]))</f>
        <v>548</v>
      </c>
      <c r="D6" s="6">
        <f>SUM(B6:C6)</f>
        <v>1191</v>
      </c>
      <c r="F6" s="5" t="s">
        <v>9</v>
      </c>
      <c r="G6" s="6">
        <f>SUMPRODUCT(([1]!人口統計調査報告書[自治体コード・年齢]=$F6)*([1]!人口統計調査報告書[町字コード・男]))</f>
        <v>1208</v>
      </c>
      <c r="H6" s="6">
        <f>SUMPRODUCT(([1]!人口統計調査報告書[自治体コード・年齢]=$F6)*([1]!人口統計調査報告書[女]))</f>
        <v>1046</v>
      </c>
      <c r="I6" s="6">
        <f>SUM(G6:H6)</f>
        <v>2254</v>
      </c>
      <c r="K6" s="5" t="s">
        <v>10</v>
      </c>
      <c r="L6" s="6">
        <f>SUMPRODUCT(([1]!人口統計調査報告書[自治体コード・年齢]=$K6)*([1]!人口統計調査報告書[町字コード・男]))</f>
        <v>1527</v>
      </c>
      <c r="M6" s="6">
        <f>SUMPRODUCT(([1]!人口統計調査報告書[自治体コード・年齢]=$K6)*([1]!人口統計調査報告書[女]))</f>
        <v>1787</v>
      </c>
      <c r="N6" s="6">
        <f>SUM(L6:M6)</f>
        <v>3314</v>
      </c>
      <c r="P6" s="5" t="s">
        <v>11</v>
      </c>
      <c r="Q6" s="6">
        <f>SUMPRODUCT(([1]!人口統計調査報告書[自治体コード・年齢]=$P6)*([1]!人口統計調査報告書[町字コード・男]))</f>
        <v>0</v>
      </c>
      <c r="R6" s="6">
        <f>SUMPRODUCT(([1]!人口統計調査報告書[自治体コード・年齢]=$P6)*([1]!人口統計調査報告書[女]))</f>
        <v>1</v>
      </c>
      <c r="S6" s="6">
        <f>SUM(Q6:R6)</f>
        <v>1</v>
      </c>
    </row>
    <row r="7" spans="1:19" x14ac:dyDescent="0.4">
      <c r="A7" s="5" t="s">
        <v>12</v>
      </c>
      <c r="B7" s="6">
        <f>SUMPRODUCT(([1]!人口統計調査報告書[自治体コード・年齢]=$A7)*([1]!人口統計調査報告書[町字コード・男]))</f>
        <v>685</v>
      </c>
      <c r="C7" s="6">
        <f>SUMPRODUCT(([1]!人口統計調査報告書[自治体コード・年齢]=$A7)*([1]!人口統計調査報告書[女]))</f>
        <v>587</v>
      </c>
      <c r="D7" s="6">
        <f t="shared" ref="D7:D10" si="0">SUM(B7:C7)</f>
        <v>1272</v>
      </c>
      <c r="F7" s="5" t="s">
        <v>13</v>
      </c>
      <c r="G7" s="6">
        <f>SUMPRODUCT(([1]!人口統計調査報告書[自治体コード・年齢]=$F7)*([1]!人口統計調査報告書[町字コード・男]))</f>
        <v>1210</v>
      </c>
      <c r="H7" s="6">
        <f>SUMPRODUCT(([1]!人口統計調査報告書[自治体コード・年齢]=$F7)*([1]!人口統計調査報告書[女]))</f>
        <v>1049</v>
      </c>
      <c r="I7" s="6">
        <f t="shared" ref="I7:I10" si="1">SUM(G7:H7)</f>
        <v>2259</v>
      </c>
      <c r="K7" s="5" t="s">
        <v>14</v>
      </c>
      <c r="L7" s="6">
        <f>SUMPRODUCT(([1]!人口統計調査報告書[自治体コード・年齢]=$K7)*([1]!人口統計調査報告書[町字コード・男]))</f>
        <v>1601</v>
      </c>
      <c r="M7" s="6">
        <f>SUMPRODUCT(([1]!人口統計調査報告書[自治体コード・年齢]=$K7)*([1]!人口統計調査報告書[女]))</f>
        <v>1884</v>
      </c>
      <c r="N7" s="6">
        <f t="shared" ref="N7:N10" si="2">SUM(L7:M7)</f>
        <v>3485</v>
      </c>
      <c r="P7" s="5" t="s">
        <v>15</v>
      </c>
      <c r="Q7" s="6">
        <f>SUMPRODUCT(([1]!人口統計調査報告書[自治体コード・年齢]=$P7)*([1]!人口統計調査報告書[町字コード・男]))</f>
        <v>0</v>
      </c>
      <c r="R7" s="6">
        <f>SUMPRODUCT(([1]!人口統計調査報告書[自治体コード・年齢]=$P7)*([1]!人口統計調査報告書[女]))</f>
        <v>3</v>
      </c>
      <c r="S7" s="6">
        <f t="shared" ref="S7:S10" si="3">SUM(Q7:R7)</f>
        <v>3</v>
      </c>
    </row>
    <row r="8" spans="1:19" x14ac:dyDescent="0.4">
      <c r="A8" s="5" t="s">
        <v>16</v>
      </c>
      <c r="B8" s="6">
        <f>SUMPRODUCT(([1]!人口統計調査報告書[自治体コード・年齢]=$A8)*([1]!人口統計調査報告書[町字コード・男]))</f>
        <v>719</v>
      </c>
      <c r="C8" s="6">
        <f>SUMPRODUCT(([1]!人口統計調査報告書[自治体コード・年齢]=$A8)*([1]!人口統計調査報告書[女]))</f>
        <v>627</v>
      </c>
      <c r="D8" s="6">
        <f t="shared" si="0"/>
        <v>1346</v>
      </c>
      <c r="F8" s="5" t="s">
        <v>17</v>
      </c>
      <c r="G8" s="6">
        <f>SUMPRODUCT(([1]!人口統計調査報告書[自治体コード・年齢]=$F8)*([1]!人口統計調査報告書[町字コード・男]))</f>
        <v>1283</v>
      </c>
      <c r="H8" s="6">
        <f>SUMPRODUCT(([1]!人口統計調査報告書[自治体コード・年齢]=$F8)*([1]!人口統計調査報告書[女]))</f>
        <v>1156</v>
      </c>
      <c r="I8" s="6">
        <f t="shared" si="1"/>
        <v>2439</v>
      </c>
      <c r="K8" s="5" t="s">
        <v>18</v>
      </c>
      <c r="L8" s="6">
        <f>SUMPRODUCT(([1]!人口統計調査報告書[自治体コード・年齢]=$K8)*([1]!人口統計調査報告書[町字コード・男]))</f>
        <v>1688</v>
      </c>
      <c r="M8" s="6">
        <f>SUMPRODUCT(([1]!人口統計調査報告書[自治体コード・年齢]=$K8)*([1]!人口統計調査報告書[女]))</f>
        <v>2060</v>
      </c>
      <c r="N8" s="6">
        <f t="shared" si="2"/>
        <v>3748</v>
      </c>
      <c r="P8" s="5" t="s">
        <v>19</v>
      </c>
      <c r="Q8" s="6">
        <f>SUMPRODUCT(([1]!人口統計調査報告書[自治体コード・年齢]=$P8)*([1]!人口統計調査報告書[町字コード・男]))</f>
        <v>0</v>
      </c>
      <c r="R8" s="6">
        <f>SUMPRODUCT(([1]!人口統計調査報告書[自治体コード・年齢]=$P8)*([1]!人口統計調査報告書[女]))</f>
        <v>0</v>
      </c>
      <c r="S8" s="6">
        <f t="shared" si="3"/>
        <v>0</v>
      </c>
    </row>
    <row r="9" spans="1:19" x14ac:dyDescent="0.4">
      <c r="A9" s="5" t="s">
        <v>20</v>
      </c>
      <c r="B9" s="6">
        <f>SUMPRODUCT(([1]!人口統計調査報告書[自治体コード・年齢]=$A9)*([1]!人口統計調査報告書[町字コード・男]))</f>
        <v>716</v>
      </c>
      <c r="C9" s="6">
        <f>SUMPRODUCT(([1]!人口統計調査報告書[自治体コード・年齢]=$A9)*([1]!人口統計調査報告書[女]))</f>
        <v>661</v>
      </c>
      <c r="D9" s="6">
        <f t="shared" si="0"/>
        <v>1377</v>
      </c>
      <c r="F9" s="5" t="s">
        <v>21</v>
      </c>
      <c r="G9" s="6">
        <f>SUMPRODUCT(([1]!人口統計調査報告書[自治体コード・年齢]=$F9)*([1]!人口統計調査報告書[町字コード・男]))</f>
        <v>1310</v>
      </c>
      <c r="H9" s="6">
        <f>SUMPRODUCT(([1]!人口統計調査報告書[自治体コード・年齢]=$F9)*([1]!人口統計調査報告書[女]))</f>
        <v>1182</v>
      </c>
      <c r="I9" s="6">
        <f t="shared" si="1"/>
        <v>2492</v>
      </c>
      <c r="K9" s="5" t="s">
        <v>22</v>
      </c>
      <c r="L9" s="6">
        <f>SUMPRODUCT(([1]!人口統計調査報告書[自治体コード・年齢]=$K9)*([1]!人口統計調査報告書[町字コード・男]))</f>
        <v>1952</v>
      </c>
      <c r="M9" s="6">
        <f>SUMPRODUCT(([1]!人口統計調査報告書[自治体コード・年齢]=$K9)*([1]!人口統計調査報告書[女]))</f>
        <v>2328</v>
      </c>
      <c r="N9" s="6">
        <f t="shared" si="2"/>
        <v>4280</v>
      </c>
      <c r="P9" s="5" t="s">
        <v>23</v>
      </c>
      <c r="Q9" s="6">
        <f>SUMPRODUCT(([1]!人口統計調査報告書[自治体コード・年齢]=$P9)*([1]!人口統計調査報告書[町字コード・男]))</f>
        <v>0</v>
      </c>
      <c r="R9" s="6">
        <f>SUMPRODUCT(([1]!人口統計調査報告書[自治体コード・年齢]=$P9)*([1]!人口統計調査報告書[女]))</f>
        <v>0</v>
      </c>
      <c r="S9" s="6">
        <f t="shared" si="3"/>
        <v>0</v>
      </c>
    </row>
    <row r="10" spans="1:19" x14ac:dyDescent="0.4">
      <c r="A10" s="5" t="s">
        <v>24</v>
      </c>
      <c r="B10" s="6">
        <f>SUMPRODUCT(([1]!人口統計調査報告書[自治体コード・年齢]=$A10)*([1]!人口統計調査報告書[町字コード・男]))</f>
        <v>759</v>
      </c>
      <c r="C10" s="6">
        <f>SUMPRODUCT(([1]!人口統計調査報告書[自治体コード・年齢]=$A10)*([1]!人口統計調査報告書[女]))</f>
        <v>736</v>
      </c>
      <c r="D10" s="6">
        <f t="shared" si="0"/>
        <v>1495</v>
      </c>
      <c r="F10" s="5" t="s">
        <v>25</v>
      </c>
      <c r="G10" s="6">
        <f>SUMPRODUCT(([1]!人口統計調査報告書[自治体コード・年齢]=$F10)*([1]!人口統計調査報告書[町字コード・男]))</f>
        <v>1367</v>
      </c>
      <c r="H10" s="6">
        <f>SUMPRODUCT(([1]!人口統計調査報告書[自治体コード・年齢]=$F10)*([1]!人口統計調査報告書[女]))</f>
        <v>1247</v>
      </c>
      <c r="I10" s="6">
        <f t="shared" si="1"/>
        <v>2614</v>
      </c>
      <c r="K10" s="5" t="s">
        <v>26</v>
      </c>
      <c r="L10" s="6">
        <f>SUMPRODUCT(([1]!人口統計調査報告書[自治体コード・年齢]=$K10)*([1]!人口統計調査報告書[町字コード・男]))</f>
        <v>1920</v>
      </c>
      <c r="M10" s="6">
        <f>SUMPRODUCT(([1]!人口統計調査報告書[自治体コード・年齢]=$K10)*([1]!人口統計調査報告書[女]))</f>
        <v>2356</v>
      </c>
      <c r="N10" s="6">
        <f t="shared" si="2"/>
        <v>4276</v>
      </c>
      <c r="P10" s="5" t="s">
        <v>27</v>
      </c>
      <c r="Q10" s="6">
        <f>SUMPRODUCT(([1]!人口統計調査報告書[自治体コード・年齢]=$P10)*([1]!人口統計調査報告書[町字コード・男]))</f>
        <v>0</v>
      </c>
      <c r="R10" s="6">
        <f>SUMPRODUCT(([1]!人口統計調査報告書[自治体コード・年齢]=$P10)*([1]!人口統計調査報告書[女]))</f>
        <v>0</v>
      </c>
      <c r="S10" s="6">
        <f t="shared" si="3"/>
        <v>0</v>
      </c>
    </row>
    <row r="11" spans="1:19" x14ac:dyDescent="0.4">
      <c r="A11" s="7" t="s">
        <v>7</v>
      </c>
      <c r="B11" s="8">
        <f>SUM(B6:B10)</f>
        <v>3522</v>
      </c>
      <c r="C11" s="8">
        <f t="shared" ref="C11:D11" si="4">SUM(C6:C10)</f>
        <v>3159</v>
      </c>
      <c r="D11" s="8">
        <f t="shared" si="4"/>
        <v>6681</v>
      </c>
      <c r="F11" s="7" t="s">
        <v>7</v>
      </c>
      <c r="G11" s="8">
        <f>SUM(G6:G10)</f>
        <v>6378</v>
      </c>
      <c r="H11" s="8">
        <f t="shared" ref="H11:I11" si="5">SUM(H6:H10)</f>
        <v>5680</v>
      </c>
      <c r="I11" s="8">
        <f t="shared" si="5"/>
        <v>12058</v>
      </c>
      <c r="K11" s="7" t="s">
        <v>7</v>
      </c>
      <c r="L11" s="8">
        <f>SUM(L6:L10)</f>
        <v>8688</v>
      </c>
      <c r="M11" s="8">
        <f t="shared" ref="M11:N11" si="6">SUM(M6:M10)</f>
        <v>10415</v>
      </c>
      <c r="N11" s="8">
        <f t="shared" si="6"/>
        <v>19103</v>
      </c>
      <c r="P11" s="7" t="s">
        <v>7</v>
      </c>
      <c r="Q11" s="8">
        <f>SUM(Q6:Q10)</f>
        <v>0</v>
      </c>
      <c r="R11" s="8">
        <f t="shared" ref="R11:S11" si="7">SUM(R6:R10)</f>
        <v>4</v>
      </c>
      <c r="S11" s="8">
        <f t="shared" si="7"/>
        <v>4</v>
      </c>
    </row>
    <row r="13" spans="1:19" x14ac:dyDescent="0.4">
      <c r="A13" s="5" t="s">
        <v>28</v>
      </c>
      <c r="B13" s="6">
        <f>SUMPRODUCT(([1]!人口統計調査報告書[自治体コード・年齢]=$A13)*([1]!人口統計調査報告書[町字コード・男]))</f>
        <v>766</v>
      </c>
      <c r="C13" s="6">
        <f>SUMPRODUCT(([1]!人口統計調査報告書[自治体コード・年齢]=$A13)*([1]!人口統計調査報告書[女]))</f>
        <v>735</v>
      </c>
      <c r="D13" s="6">
        <f>SUM(B13:C13)</f>
        <v>1501</v>
      </c>
      <c r="F13" s="5" t="s">
        <v>29</v>
      </c>
      <c r="G13" s="6">
        <f>SUMPRODUCT(([1]!人口統計調査報告書[自治体コード・年齢]=$F13)*([1]!人口統計調査報告書[町字コード・男]))</f>
        <v>1392</v>
      </c>
      <c r="H13" s="6">
        <f>SUMPRODUCT(([1]!人口統計調査報告書[自治体コード・年齢]=$F13)*([1]!人口統計調査報告書[女]))</f>
        <v>1267</v>
      </c>
      <c r="I13" s="6">
        <f>SUM(G13:H13)</f>
        <v>2659</v>
      </c>
      <c r="K13" s="5" t="s">
        <v>30</v>
      </c>
      <c r="L13" s="6">
        <f>SUMPRODUCT(([1]!人口統計調査報告書[自治体コード・年齢]=$K13)*([1]!人口統計調査報告書[町字コード・男]))</f>
        <v>2012</v>
      </c>
      <c r="M13" s="6">
        <f>SUMPRODUCT(([1]!人口統計調査報告書[自治体コード・年齢]=$K13)*([1]!人口統計調査報告書[女]))</f>
        <v>2383</v>
      </c>
      <c r="N13" s="6">
        <f>SUM(L13:M13)</f>
        <v>4395</v>
      </c>
      <c r="P13" s="5" t="s">
        <v>31</v>
      </c>
      <c r="Q13" s="6">
        <v>0</v>
      </c>
      <c r="R13" s="6">
        <v>0</v>
      </c>
      <c r="S13" s="6">
        <v>0</v>
      </c>
    </row>
    <row r="14" spans="1:19" x14ac:dyDescent="0.4">
      <c r="A14" s="5" t="s">
        <v>32</v>
      </c>
      <c r="B14" s="6">
        <f>SUMPRODUCT(([1]!人口統計調査報告書[自治体コード・年齢]=$A14)*([1]!人口統計調査報告書[町字コード・男]))</f>
        <v>836</v>
      </c>
      <c r="C14" s="6">
        <f>SUMPRODUCT(([1]!人口統計調査報告書[自治体コード・年齢]=$A14)*([1]!人口統計調査報告書[女]))</f>
        <v>735</v>
      </c>
      <c r="D14" s="6">
        <f t="shared" ref="D14:D17" si="8">SUM(B14:C14)</f>
        <v>1571</v>
      </c>
      <c r="F14" s="5" t="s">
        <v>33</v>
      </c>
      <c r="G14" s="6">
        <f>SUMPRODUCT(([1]!人口統計調査報告書[自治体コード・年齢]=$F14)*([1]!人口統計調査報告書[町字コード・男]))</f>
        <v>1437</v>
      </c>
      <c r="H14" s="6">
        <f>SUMPRODUCT(([1]!人口統計調査報告書[自治体コード・年齢]=$F14)*([1]!人口統計調査報告書[女]))</f>
        <v>1309</v>
      </c>
      <c r="I14" s="6">
        <f t="shared" ref="I14:I17" si="9">SUM(G14:H14)</f>
        <v>2746</v>
      </c>
      <c r="K14" s="5" t="s">
        <v>34</v>
      </c>
      <c r="L14" s="6">
        <f>SUMPRODUCT(([1]!人口統計調査報告書[自治体コード・年齢]=$K14)*([1]!人口統計調査報告書[町字コード・男]))</f>
        <v>1318</v>
      </c>
      <c r="M14" s="6">
        <f>SUMPRODUCT(([1]!人口統計調査報告書[自治体コード・年齢]=$K14)*([1]!人口統計調査報告書[女]))</f>
        <v>1718</v>
      </c>
      <c r="N14" s="6">
        <f t="shared" ref="N14:N17" si="10">SUM(L14:M14)</f>
        <v>3036</v>
      </c>
    </row>
    <row r="15" spans="1:19" x14ac:dyDescent="0.4">
      <c r="A15" s="5" t="s">
        <v>35</v>
      </c>
      <c r="B15" s="6">
        <f>SUMPRODUCT(([1]!人口統計調査報告書[自治体コード・年齢]=$A15)*([1]!人口統計調査報告書[町字コード・男]))</f>
        <v>896</v>
      </c>
      <c r="C15" s="6">
        <f>SUMPRODUCT(([1]!人口統計調査報告書[自治体コード・年齢]=$A15)*([1]!人口統計調査報告書[女]))</f>
        <v>748</v>
      </c>
      <c r="D15" s="6">
        <f t="shared" si="8"/>
        <v>1644</v>
      </c>
      <c r="F15" s="5" t="s">
        <v>36</v>
      </c>
      <c r="G15" s="6">
        <f>SUMPRODUCT(([1]!人口統計調査報告書[自治体コード・年齢]=$F15)*([1]!人口統計調査報告書[町字コード・男]))</f>
        <v>1415</v>
      </c>
      <c r="H15" s="6">
        <f>SUMPRODUCT(([1]!人口統計調査報告書[自治体コード・年齢]=$F15)*([1]!人口統計調査報告書[女]))</f>
        <v>1365</v>
      </c>
      <c r="I15" s="6">
        <f t="shared" si="9"/>
        <v>2780</v>
      </c>
      <c r="K15" s="5" t="s">
        <v>37</v>
      </c>
      <c r="L15" s="6">
        <f>SUMPRODUCT(([1]!人口統計調査報告書[自治体コード・年齢]=$K15)*([1]!人口統計調査報告書[町字コード・男]))</f>
        <v>1171</v>
      </c>
      <c r="M15" s="6">
        <f>SUMPRODUCT(([1]!人口統計調査報告書[自治体コード・年齢]=$K15)*([1]!人口統計調査報告書[女]))</f>
        <v>1441</v>
      </c>
      <c r="N15" s="6">
        <f t="shared" si="10"/>
        <v>2612</v>
      </c>
      <c r="P15" t="s">
        <v>38</v>
      </c>
      <c r="Q15">
        <v>0</v>
      </c>
      <c r="R15">
        <v>0</v>
      </c>
      <c r="S15">
        <v>0</v>
      </c>
    </row>
    <row r="16" spans="1:19" x14ac:dyDescent="0.4">
      <c r="A16" s="5" t="s">
        <v>39</v>
      </c>
      <c r="B16" s="6">
        <f>SUMPRODUCT(([1]!人口統計調査報告書[自治体コード・年齢]=$A16)*([1]!人口統計調査報告書[町字コード・男]))</f>
        <v>847</v>
      </c>
      <c r="C16" s="6">
        <f>SUMPRODUCT(([1]!人口統計調査報告書[自治体コード・年齢]=$A16)*([1]!人口統計調査報告書[女]))</f>
        <v>815</v>
      </c>
      <c r="D16" s="6">
        <f t="shared" si="8"/>
        <v>1662</v>
      </c>
      <c r="F16" s="5" t="s">
        <v>40</v>
      </c>
      <c r="G16" s="6">
        <f>SUMPRODUCT(([1]!人口統計調査報告書[自治体コード・年齢]=$F16)*([1]!人口統計調査報告書[町字コード・男]))</f>
        <v>1568</v>
      </c>
      <c r="H16" s="6">
        <f>SUMPRODUCT(([1]!人口統計調査報告書[自治体コード・年齢]=$F16)*([1]!人口統計調査報告書[女]))</f>
        <v>1389</v>
      </c>
      <c r="I16" s="6">
        <f t="shared" si="9"/>
        <v>2957</v>
      </c>
      <c r="K16" s="5" t="s">
        <v>41</v>
      </c>
      <c r="L16" s="6">
        <f>SUMPRODUCT(([1]!人口統計調査報告書[自治体コード・年齢]=$K16)*([1]!人口統計調査報告書[町字コード・男]))</f>
        <v>1446</v>
      </c>
      <c r="M16" s="6">
        <f>SUMPRODUCT(([1]!人口統計調査報告書[自治体コード・年齢]=$K16)*([1]!人口統計調査報告書[女]))</f>
        <v>1759</v>
      </c>
      <c r="N16" s="6">
        <f t="shared" si="10"/>
        <v>3205</v>
      </c>
    </row>
    <row r="17" spans="1:20" x14ac:dyDescent="0.4">
      <c r="A17" s="5" t="s">
        <v>42</v>
      </c>
      <c r="B17" s="6">
        <f>SUMPRODUCT(([1]!人口統計調査報告書[自治体コード・年齢]=$A17)*([1]!人口統計調査報告書[町字コード・男]))</f>
        <v>902</v>
      </c>
      <c r="C17" s="6">
        <f>SUMPRODUCT(([1]!人口統計調査報告書[自治体コード・年齢]=$A17)*([1]!人口統計調査報告書[女]))</f>
        <v>812</v>
      </c>
      <c r="D17" s="6">
        <f t="shared" si="8"/>
        <v>1714</v>
      </c>
      <c r="F17" s="5" t="s">
        <v>43</v>
      </c>
      <c r="G17" s="6">
        <f>SUMPRODUCT(([1]!人口統計調査報告書[自治体コード・年齢]=$F17)*([1]!人口統計調査報告書[町字コード・男]))</f>
        <v>1693</v>
      </c>
      <c r="H17" s="6">
        <f>SUMPRODUCT(([1]!人口統計調査報告書[自治体コード・年齢]=$F17)*([1]!人口統計調査報告書[女]))</f>
        <v>1439</v>
      </c>
      <c r="I17" s="6">
        <f t="shared" si="9"/>
        <v>3132</v>
      </c>
      <c r="K17" s="5" t="s">
        <v>44</v>
      </c>
      <c r="L17" s="6">
        <f>SUMPRODUCT(([1]!人口統計調査報告書[自治体コード・年齢]=$K17)*([1]!人口統計調査報告書[町字コード・男]))</f>
        <v>1561</v>
      </c>
      <c r="M17" s="6">
        <f>SUMPRODUCT(([1]!人口統計調査報告書[自治体コード・年齢]=$K17)*([1]!人口統計調査報告書[女]))</f>
        <v>1845</v>
      </c>
      <c r="N17" s="6">
        <f t="shared" si="10"/>
        <v>3406</v>
      </c>
      <c r="P17" t="s">
        <v>45</v>
      </c>
      <c r="Q17">
        <f>SUMPRODUCT(([1]!人口統計調査報告書[自治体コード・年齢]="計")*([1]!人口統計調査報告書[町字コード・男]))</f>
        <v>114820</v>
      </c>
      <c r="R17">
        <f>SUMPRODUCT(([1]!人口統計調査報告書[自治体コード・年齢]="計")*([1]!人口統計調査報告書[女]))</f>
        <v>116906</v>
      </c>
      <c r="S17">
        <f>SUM(Q17:R17)</f>
        <v>231726</v>
      </c>
    </row>
    <row r="18" spans="1:20" x14ac:dyDescent="0.4">
      <c r="A18" s="7" t="s">
        <v>7</v>
      </c>
      <c r="B18" s="8">
        <f>SUM(B13:B17)</f>
        <v>4247</v>
      </c>
      <c r="C18" s="8">
        <f t="shared" ref="C18:D18" si="11">SUM(C13:C17)</f>
        <v>3845</v>
      </c>
      <c r="D18" s="8">
        <f t="shared" si="11"/>
        <v>8092</v>
      </c>
      <c r="F18" s="7" t="s">
        <v>7</v>
      </c>
      <c r="G18" s="8">
        <f>SUM(G13:G17)</f>
        <v>7505</v>
      </c>
      <c r="H18" s="8">
        <f t="shared" ref="H18:I18" si="12">SUM(H13:H17)</f>
        <v>6769</v>
      </c>
      <c r="I18" s="8">
        <f t="shared" si="12"/>
        <v>14274</v>
      </c>
      <c r="K18" s="7" t="s">
        <v>7</v>
      </c>
      <c r="L18" s="8">
        <f>SUM(L13:L17)</f>
        <v>7508</v>
      </c>
      <c r="M18" s="8">
        <f t="shared" ref="M18:N18" si="13">SUM(M13:M17)</f>
        <v>9146</v>
      </c>
      <c r="N18" s="8">
        <f t="shared" si="13"/>
        <v>16654</v>
      </c>
    </row>
    <row r="19" spans="1:20" x14ac:dyDescent="0.4">
      <c r="P19" t="s">
        <v>46</v>
      </c>
    </row>
    <row r="20" spans="1:20" x14ac:dyDescent="0.4">
      <c r="A20" s="5" t="s">
        <v>47</v>
      </c>
      <c r="B20" s="6">
        <f>SUMPRODUCT(([1]!人口統計調査報告書[自治体コード・年齢]=$A20)*([1]!人口統計調査報告書[町字コード・男]))</f>
        <v>870</v>
      </c>
      <c r="C20" s="6">
        <f>SUMPRODUCT(([1]!人口統計調査報告書[自治体コード・年齢]=$A20)*([1]!人口統計調査報告書[女]))</f>
        <v>804</v>
      </c>
      <c r="D20" s="6">
        <f>SUM(B20:C20)</f>
        <v>1674</v>
      </c>
      <c r="F20" s="5" t="s">
        <v>48</v>
      </c>
      <c r="G20" s="6">
        <f>SUMPRODUCT(([1]!人口統計調査報告書[自治体コード・年齢]=$F20)*([1]!人口統計調査報告書[町字コード・男]))</f>
        <v>1673</v>
      </c>
      <c r="H20" s="6">
        <f>SUMPRODUCT(([1]!人口統計調査報告書[自治体コード・年齢]=$F20)*([1]!人口統計調査報告書[女]))</f>
        <v>1472</v>
      </c>
      <c r="I20" s="6">
        <f>SUM(G20:H20)</f>
        <v>3145</v>
      </c>
      <c r="K20" s="5" t="s">
        <v>49</v>
      </c>
      <c r="L20" s="6">
        <f>SUMPRODUCT(([1]!人口統計調査報告書[自治体コード・年齢]=$K20)*([1]!人口統計調査報告書[町字コード・男]))</f>
        <v>1420</v>
      </c>
      <c r="M20" s="6">
        <f>SUMPRODUCT(([1]!人口統計調査報告書[自治体コード・年齢]=$K20)*([1]!人口統計調査報告書[女]))</f>
        <v>1731</v>
      </c>
      <c r="N20" s="6">
        <f>SUM(L20:M20)</f>
        <v>3151</v>
      </c>
      <c r="P20" s="9"/>
      <c r="Q20" s="10"/>
      <c r="R20" s="4" t="s">
        <v>5</v>
      </c>
      <c r="S20" s="4" t="s">
        <v>6</v>
      </c>
      <c r="T20" s="4" t="s">
        <v>7</v>
      </c>
    </row>
    <row r="21" spans="1:20" x14ac:dyDescent="0.4">
      <c r="A21" s="5" t="s">
        <v>50</v>
      </c>
      <c r="B21" s="6">
        <f>SUMPRODUCT(([1]!人口統計調査報告書[自治体コード・年齢]=$A21)*([1]!人口統計調査報告書[町字コード・男]))</f>
        <v>947</v>
      </c>
      <c r="C21" s="6">
        <f>SUMPRODUCT(([1]!人口統計調査報告書[自治体コード・年齢]=$A21)*([1]!人口統計調査報告書[女]))</f>
        <v>859</v>
      </c>
      <c r="D21" s="6">
        <f t="shared" ref="D21:D24" si="14">SUM(B21:C21)</f>
        <v>1806</v>
      </c>
      <c r="F21" s="5" t="s">
        <v>51</v>
      </c>
      <c r="G21" s="6">
        <f>SUMPRODUCT(([1]!人口統計調査報告書[自治体コード・年齢]=$F21)*([1]!人口統計調査報告書[町字コード・男]))</f>
        <v>1762</v>
      </c>
      <c r="H21" s="6">
        <f>SUMPRODUCT(([1]!人口統計調査報告書[自治体コード・年齢]=$F21)*([1]!人口統計調査報告書[女]))</f>
        <v>1645</v>
      </c>
      <c r="I21" s="6">
        <f t="shared" ref="I21:I24" si="15">SUM(G21:H21)</f>
        <v>3407</v>
      </c>
      <c r="K21" s="5" t="s">
        <v>52</v>
      </c>
      <c r="L21" s="6">
        <f>SUMPRODUCT(([1]!人口統計調査報告書[自治体コード・年齢]=$K21)*([1]!人口統計調査報告書[町字コード・男]))</f>
        <v>1396</v>
      </c>
      <c r="M21" s="6">
        <f>SUMPRODUCT(([1]!人口統計調査報告書[自治体コード・年齢]=$K21)*([1]!人口統計調査報告書[女]))</f>
        <v>1763</v>
      </c>
      <c r="N21" s="6">
        <f t="shared" ref="N21:N24" si="16">SUM(L21:M21)</f>
        <v>3159</v>
      </c>
      <c r="P21" s="9">
        <v>0</v>
      </c>
      <c r="Q21" s="10">
        <v>5</v>
      </c>
      <c r="R21" s="6">
        <f>SUM(B6:B10,B13)</f>
        <v>4288</v>
      </c>
      <c r="S21" s="6">
        <f>SUM(C6:C10,C13)</f>
        <v>3894</v>
      </c>
      <c r="T21" s="6">
        <f>SUM(R21:S21)</f>
        <v>8182</v>
      </c>
    </row>
    <row r="22" spans="1:20" x14ac:dyDescent="0.4">
      <c r="A22" s="5" t="s">
        <v>53</v>
      </c>
      <c r="B22" s="6">
        <f>SUMPRODUCT(([1]!人口統計調査報告書[自治体コード・年齢]=$A22)*([1]!人口統計調査報告書[町字コード・男]))</f>
        <v>960</v>
      </c>
      <c r="C22" s="6">
        <f>SUMPRODUCT(([1]!人口統計調査報告書[自治体コード・年齢]=$A22)*([1]!人口統計調査報告書[女]))</f>
        <v>888</v>
      </c>
      <c r="D22" s="6">
        <f t="shared" si="14"/>
        <v>1848</v>
      </c>
      <c r="F22" s="5" t="s">
        <v>54</v>
      </c>
      <c r="G22" s="6">
        <f>SUMPRODUCT(([1]!人口統計調査報告書[自治体コード・年齢]=$F22)*([1]!人口統計調査報告書[町字コード・男]))</f>
        <v>1898</v>
      </c>
      <c r="H22" s="6">
        <f>SUMPRODUCT(([1]!人口統計調査報告書[自治体コード・年齢]=$F22)*([1]!人口統計調査報告書[女]))</f>
        <v>1597</v>
      </c>
      <c r="I22" s="6">
        <f t="shared" si="15"/>
        <v>3495</v>
      </c>
      <c r="K22" s="5" t="s">
        <v>55</v>
      </c>
      <c r="L22" s="6">
        <f>SUMPRODUCT(([1]!人口統計調査報告書[自治体コード・年齢]=$K22)*([1]!人口統計調査報告書[町字コード・男]))</f>
        <v>1173</v>
      </c>
      <c r="M22" s="6">
        <f>SUMPRODUCT(([1]!人口統計調査報告書[自治体コード・年齢]=$K22)*([1]!人口統計調査報告書[女]))</f>
        <v>1481</v>
      </c>
      <c r="N22" s="6">
        <f t="shared" si="16"/>
        <v>2654</v>
      </c>
      <c r="P22" s="9">
        <v>0</v>
      </c>
      <c r="Q22" s="10">
        <v>8</v>
      </c>
      <c r="R22" s="6">
        <f>SUM(B6:B10,B13:B16)</f>
        <v>6867</v>
      </c>
      <c r="S22" s="6">
        <f>SUM(C6:C10,C13:C16)</f>
        <v>6192</v>
      </c>
      <c r="T22" s="6">
        <f t="shared" ref="T22:T34" si="17">SUM(R22:S22)</f>
        <v>13059</v>
      </c>
    </row>
    <row r="23" spans="1:20" x14ac:dyDescent="0.4">
      <c r="A23" s="5" t="s">
        <v>56</v>
      </c>
      <c r="B23" s="6">
        <f>SUMPRODUCT(([1]!人口統計調査報告書[自治体コード・年齢]=$A23)*([1]!人口統計調査報告書[町字コード・男]))</f>
        <v>925</v>
      </c>
      <c r="C23" s="6">
        <f>SUMPRODUCT(([1]!人口統計調査報告書[自治体コード・年齢]=$A23)*([1]!人口統計調査報告書[女]))</f>
        <v>901</v>
      </c>
      <c r="D23" s="6">
        <f t="shared" si="14"/>
        <v>1826</v>
      </c>
      <c r="F23" s="5" t="s">
        <v>57</v>
      </c>
      <c r="G23" s="6">
        <f>SUMPRODUCT(([1]!人口統計調査報告書[自治体コード・年齢]=$F23)*([1]!人口統計調査報告書[町字コード・男]))</f>
        <v>2130</v>
      </c>
      <c r="H23" s="6">
        <f>SUMPRODUCT(([1]!人口統計調査報告書[自治体コード・年齢]=$F23)*([1]!人口統計調査報告書[女]))</f>
        <v>1876</v>
      </c>
      <c r="I23" s="6">
        <f t="shared" si="15"/>
        <v>4006</v>
      </c>
      <c r="K23" s="5" t="s">
        <v>58</v>
      </c>
      <c r="L23" s="6">
        <f>SUMPRODUCT(([1]!人口統計調査報告書[自治体コード・年齢]=$K23)*([1]!人口統計調査報告書[町字コード・男]))</f>
        <v>942</v>
      </c>
      <c r="M23" s="6">
        <f>SUMPRODUCT(([1]!人口統計調査報告書[自治体コード・年齢]=$K23)*([1]!人口統計調査報告書[女]))</f>
        <v>1179</v>
      </c>
      <c r="N23" s="6">
        <f t="shared" si="16"/>
        <v>2121</v>
      </c>
      <c r="P23" s="9">
        <v>0</v>
      </c>
      <c r="Q23" s="10">
        <v>14</v>
      </c>
      <c r="R23" s="6">
        <f>SUM(B6:B10,B13:B17,B20:B24)</f>
        <v>12486</v>
      </c>
      <c r="S23" s="6">
        <f>SUM(C6:C10,C13:C17,C20:C24)</f>
        <v>11375</v>
      </c>
      <c r="T23" s="6">
        <f t="shared" si="17"/>
        <v>23861</v>
      </c>
    </row>
    <row r="24" spans="1:20" x14ac:dyDescent="0.4">
      <c r="A24" s="5" t="s">
        <v>59</v>
      </c>
      <c r="B24" s="6">
        <f>SUMPRODUCT(([1]!人口統計調査報告書[自治体コード・年齢]=$A24)*([1]!人口統計調査報告書[町字コード・男]))</f>
        <v>1015</v>
      </c>
      <c r="C24" s="6">
        <f>SUMPRODUCT(([1]!人口統計調査報告書[自治体コード・年齢]=$A24)*([1]!人口統計調査報告書[女]))</f>
        <v>919</v>
      </c>
      <c r="D24" s="6">
        <f t="shared" si="14"/>
        <v>1934</v>
      </c>
      <c r="F24" s="5" t="s">
        <v>60</v>
      </c>
      <c r="G24" s="6">
        <f>SUMPRODUCT(([1]!人口統計調査報告書[自治体コード・年齢]=$F24)*([1]!人口統計調査報告書[町字コード・男]))</f>
        <v>2149</v>
      </c>
      <c r="H24" s="6">
        <f>SUMPRODUCT(([1]!人口統計調査報告書[自治体コード・年齢]=$F24)*([1]!人口統計調査報告書[女]))</f>
        <v>2001</v>
      </c>
      <c r="I24" s="6">
        <f t="shared" si="15"/>
        <v>4150</v>
      </c>
      <c r="K24" s="5" t="s">
        <v>61</v>
      </c>
      <c r="L24" s="6">
        <f>SUMPRODUCT(([1]!人口統計調査報告書[自治体コード・年齢]=$K24)*([1]!人口統計調査報告書[町字コード・男]))</f>
        <v>860</v>
      </c>
      <c r="M24" s="6">
        <f>SUMPRODUCT(([1]!人口統計調査報告書[自治体コード・年齢]=$K24)*([1]!人口統計調査報告書[女]))</f>
        <v>972</v>
      </c>
      <c r="N24" s="6">
        <f t="shared" si="16"/>
        <v>1832</v>
      </c>
      <c r="P24" s="9">
        <v>0</v>
      </c>
      <c r="Q24" s="10">
        <v>18</v>
      </c>
      <c r="R24" s="6">
        <f>SUM(B6:B10,B13:B17,B20:B24,B27:B30)</f>
        <v>16291</v>
      </c>
      <c r="S24" s="6">
        <f>SUM(C6:C10,C13:C17,C20:C24,C27:C30)</f>
        <v>15206</v>
      </c>
      <c r="T24" s="6">
        <f t="shared" si="17"/>
        <v>31497</v>
      </c>
    </row>
    <row r="25" spans="1:20" x14ac:dyDescent="0.4">
      <c r="A25" s="7" t="s">
        <v>7</v>
      </c>
      <c r="B25" s="8">
        <f>SUM(B20:B24)</f>
        <v>4717</v>
      </c>
      <c r="C25" s="8">
        <f t="shared" ref="C25:D25" si="18">SUM(C20:C24)</f>
        <v>4371</v>
      </c>
      <c r="D25" s="8">
        <f t="shared" si="18"/>
        <v>9088</v>
      </c>
      <c r="F25" s="7" t="s">
        <v>7</v>
      </c>
      <c r="G25" s="8">
        <f>SUM(G20:G24)</f>
        <v>9612</v>
      </c>
      <c r="H25" s="8">
        <f t="shared" ref="H25:I25" si="19">SUM(H20:H24)</f>
        <v>8591</v>
      </c>
      <c r="I25" s="8">
        <f t="shared" si="19"/>
        <v>18203</v>
      </c>
      <c r="K25" s="7" t="s">
        <v>7</v>
      </c>
      <c r="L25" s="8">
        <f>SUM(L20:L24)</f>
        <v>5791</v>
      </c>
      <c r="M25" s="8">
        <f t="shared" ref="M25:N25" si="20">SUM(M20:M24)</f>
        <v>7126</v>
      </c>
      <c r="N25" s="8">
        <f t="shared" si="20"/>
        <v>12917</v>
      </c>
      <c r="P25" s="9">
        <v>6</v>
      </c>
      <c r="Q25" s="10">
        <v>8</v>
      </c>
      <c r="R25" s="6">
        <f>SUM(B14:B16)</f>
        <v>2579</v>
      </c>
      <c r="S25" s="6">
        <f>SUM(C14:C16)</f>
        <v>2298</v>
      </c>
      <c r="T25" s="6">
        <f t="shared" si="17"/>
        <v>4877</v>
      </c>
    </row>
    <row r="26" spans="1:20" x14ac:dyDescent="0.4">
      <c r="P26" s="9">
        <v>9</v>
      </c>
      <c r="Q26" s="10">
        <v>14</v>
      </c>
      <c r="R26" s="6">
        <f>SUM(B17,B20:B24)</f>
        <v>5619</v>
      </c>
      <c r="S26" s="6">
        <f>SUM(C17,C20:C24)</f>
        <v>5183</v>
      </c>
      <c r="T26" s="6">
        <f t="shared" si="17"/>
        <v>10802</v>
      </c>
    </row>
    <row r="27" spans="1:20" x14ac:dyDescent="0.4">
      <c r="A27" s="5" t="s">
        <v>62</v>
      </c>
      <c r="B27" s="6">
        <f>SUMPRODUCT(([1]!人口統計調査報告書[自治体コード・年齢]=$A27)*([1]!人口統計調査報告書[町字コード・男]))</f>
        <v>954</v>
      </c>
      <c r="C27" s="6">
        <f>SUMPRODUCT(([1]!人口統計調査報告書[自治体コード・年齢]=$A27)*([1]!人口統計調査報告書[女]))</f>
        <v>963</v>
      </c>
      <c r="D27" s="6">
        <f>SUM(B27:C27)</f>
        <v>1917</v>
      </c>
      <c r="F27" s="5" t="s">
        <v>63</v>
      </c>
      <c r="G27" s="6">
        <f>SUMPRODUCT(([1]!人口統計調査報告書[自治体コード・年齢]=$F27)*([1]!人口統計調査報告書[町字コード・男]))</f>
        <v>2150</v>
      </c>
      <c r="H27" s="6">
        <f>SUMPRODUCT(([1]!人口統計調査報告書[自治体コード・年齢]=$F27)*([1]!人口統計調査報告書[女]))</f>
        <v>1885</v>
      </c>
      <c r="I27" s="6">
        <f>SUM(G27:H27)</f>
        <v>4035</v>
      </c>
      <c r="K27" s="5" t="s">
        <v>64</v>
      </c>
      <c r="L27" s="6">
        <f>SUMPRODUCT(([1]!人口統計調査報告書[自治体コード・年齢]=$K27)*([1]!人口統計調査報告書[町字コード・男]))</f>
        <v>826</v>
      </c>
      <c r="M27" s="6">
        <f>SUMPRODUCT(([1]!人口統計調査報告書[自治体コード・年齢]=$K27)*([1]!人口統計調査報告書[女]))</f>
        <v>1061</v>
      </c>
      <c r="N27" s="6">
        <f>SUM(L27:M27)</f>
        <v>1887</v>
      </c>
      <c r="P27" s="9">
        <v>15</v>
      </c>
      <c r="Q27" s="10">
        <v>64</v>
      </c>
      <c r="R27" s="6">
        <f>SUM(B27:B31,G6:G10,G13:G17,G20:G24,G27:G31,G34:G38,G41:G45,B34:B38,B41:B45,B48:B52)</f>
        <v>69872</v>
      </c>
      <c r="S27" s="6">
        <f>SUM(C27:C31,H6:H10,H13:H17,H20:H24,H27:H31,H34:H38,H41:H45,C34:C38,C41:C45,C48:C52)</f>
        <v>65493</v>
      </c>
      <c r="T27" s="6">
        <f t="shared" si="17"/>
        <v>135365</v>
      </c>
    </row>
    <row r="28" spans="1:20" x14ac:dyDescent="0.4">
      <c r="A28" s="5" t="s">
        <v>65</v>
      </c>
      <c r="B28" s="6">
        <f>SUMPRODUCT(([1]!人口統計調査報告書[自治体コード・年齢]=$A28)*([1]!人口統計調査報告書[町字コード・男]))</f>
        <v>936</v>
      </c>
      <c r="C28" s="6">
        <f>SUMPRODUCT(([1]!人口統計調査報告書[自治体コード・年齢]=$A28)*([1]!人口統計調査報告書[女]))</f>
        <v>950</v>
      </c>
      <c r="D28" s="6">
        <f t="shared" ref="D28:D31" si="21">SUM(B28:C28)</f>
        <v>1886</v>
      </c>
      <c r="F28" s="5" t="s">
        <v>66</v>
      </c>
      <c r="G28" s="6">
        <f>SUMPRODUCT(([1]!人口統計調査報告書[自治体コード・年齢]=$F28)*([1]!人口統計調査報告書[町字コード・男]))</f>
        <v>2074</v>
      </c>
      <c r="H28" s="6">
        <f>SUMPRODUCT(([1]!人口統計調査報告書[自治体コード・年齢]=$F28)*([1]!人口統計調査報告書[女]))</f>
        <v>1881</v>
      </c>
      <c r="I28" s="6">
        <f t="shared" ref="I28:I31" si="22">SUM(G28:H28)</f>
        <v>3955</v>
      </c>
      <c r="K28" s="5" t="s">
        <v>67</v>
      </c>
      <c r="L28" s="6">
        <f>SUMPRODUCT(([1]!人口統計調査報告書[自治体コード・年齢]=$K28)*([1]!人口統計調査報告書[町字コード・男]))</f>
        <v>706</v>
      </c>
      <c r="M28" s="6">
        <f>SUMPRODUCT(([1]!人口統計調査報告書[自治体コード・年齢]=$K28)*([1]!人口統計調査報告書[女]))</f>
        <v>924</v>
      </c>
      <c r="N28" s="6">
        <f t="shared" ref="N28:N31" si="23">SUM(L28:M28)</f>
        <v>1630</v>
      </c>
      <c r="P28" s="9">
        <v>40</v>
      </c>
      <c r="Q28" s="10">
        <v>60</v>
      </c>
      <c r="R28" s="6">
        <f>SUM(G13:G17,G20:G24,G27:G31,G34:G38,G41)</f>
        <v>36582</v>
      </c>
      <c r="S28" s="6">
        <f>SUM(H13:H17,H20:H24,H27:H31,H34:H38,H41)</f>
        <v>33591</v>
      </c>
      <c r="T28" s="6">
        <f t="shared" si="17"/>
        <v>70173</v>
      </c>
    </row>
    <row r="29" spans="1:20" x14ac:dyDescent="0.4">
      <c r="A29" s="5" t="s">
        <v>68</v>
      </c>
      <c r="B29" s="6">
        <f>SUMPRODUCT(([1]!人口統計調査報告書[自治体コード・年齢]=$A29)*([1]!人口統計調査報告書[町字コード・男]))</f>
        <v>924</v>
      </c>
      <c r="C29" s="6">
        <f>SUMPRODUCT(([1]!人口統計調査報告書[自治体コード・年齢]=$A29)*([1]!人口統計調査報告書[女]))</f>
        <v>930</v>
      </c>
      <c r="D29" s="6">
        <f t="shared" si="21"/>
        <v>1854</v>
      </c>
      <c r="F29" s="5" t="s">
        <v>69</v>
      </c>
      <c r="G29" s="6">
        <f>SUMPRODUCT(([1]!人口統計調査報告書[自治体コード・年齢]=$F29)*([1]!人口統計調査報告書[町字コード・男]))</f>
        <v>1983</v>
      </c>
      <c r="H29" s="6">
        <f>SUMPRODUCT(([1]!人口統計調査報告書[自治体コード・年齢]=$F29)*([1]!人口統計調査報告書[女]))</f>
        <v>1859</v>
      </c>
      <c r="I29" s="6">
        <f t="shared" si="22"/>
        <v>3842</v>
      </c>
      <c r="K29" s="5" t="s">
        <v>70</v>
      </c>
      <c r="L29" s="6">
        <f>SUMPRODUCT(([1]!人口統計調査報告書[自治体コード・年齢]=$K29)*([1]!人口統計調査報告書[町字コード・男]))</f>
        <v>611</v>
      </c>
      <c r="M29" s="6">
        <f>SUMPRODUCT(([1]!人口統計調査報告書[自治体コード・年齢]=$K29)*([1]!人口統計調査報告書[女]))</f>
        <v>828</v>
      </c>
      <c r="N29" s="6">
        <f t="shared" si="23"/>
        <v>1439</v>
      </c>
      <c r="P29">
        <v>60</v>
      </c>
      <c r="Q29" t="s">
        <v>71</v>
      </c>
      <c r="R29" s="6">
        <f>SUM(G41:G45,G48:G52,L6:L10,L13:L17,L20:L24,L27:L31,L34:L38,L41:L45,L48:L52,Q6:Q10,Q13)</f>
        <v>38843</v>
      </c>
      <c r="S29" s="6">
        <f>SUM(H41:H45,H48:H52,M6:M10,M13:M17,M20:M24,M27:M31,M34:M38,M41:M45,M48:M52,R6:R10,R13)</f>
        <v>46396</v>
      </c>
      <c r="T29" s="6">
        <f t="shared" si="17"/>
        <v>85239</v>
      </c>
    </row>
    <row r="30" spans="1:20" x14ac:dyDescent="0.4">
      <c r="A30" s="5" t="s">
        <v>72</v>
      </c>
      <c r="B30" s="6">
        <f>SUMPRODUCT(([1]!人口統計調査報告書[自治体コード・年齢]=$A30)*([1]!人口統計調査報告書[町字コード・男]))</f>
        <v>991</v>
      </c>
      <c r="C30" s="6">
        <f>SUMPRODUCT(([1]!人口統計調査報告書[自治体コード・年齢]=$A30)*([1]!人口統計調査報告書[女]))</f>
        <v>988</v>
      </c>
      <c r="D30" s="6">
        <f t="shared" si="21"/>
        <v>1979</v>
      </c>
      <c r="F30" s="5" t="s">
        <v>73</v>
      </c>
      <c r="G30" s="6">
        <f>SUMPRODUCT(([1]!人口統計調査報告書[自治体コード・年齢]=$F30)*([1]!人口統計調査報告書[町字コード・男]))</f>
        <v>2001</v>
      </c>
      <c r="H30" s="6">
        <f>SUMPRODUCT(([1]!人口統計調査報告書[自治体コード・年齢]=$F30)*([1]!人口統計調査報告書[女]))</f>
        <v>1821</v>
      </c>
      <c r="I30" s="6">
        <f t="shared" si="22"/>
        <v>3822</v>
      </c>
      <c r="K30" s="5" t="s">
        <v>74</v>
      </c>
      <c r="L30" s="6">
        <f>SUMPRODUCT(([1]!人口統計調査報告書[自治体コード・年齢]=$K30)*([1]!人口統計調査報告書[町字コード・男]))</f>
        <v>430</v>
      </c>
      <c r="M30" s="6">
        <f>SUMPRODUCT(([1]!人口統計調査報告書[自治体コード・年齢]=$K30)*([1]!人口統計調査報告書[女]))</f>
        <v>607</v>
      </c>
      <c r="N30" s="6">
        <f t="shared" si="23"/>
        <v>1037</v>
      </c>
      <c r="P30">
        <v>65</v>
      </c>
      <c r="Q30" t="s">
        <v>71</v>
      </c>
      <c r="R30" s="6">
        <f>R29-SUM(G41:G45)</f>
        <v>32462</v>
      </c>
      <c r="S30" s="6">
        <f>S29-SUM(H41:H45)</f>
        <v>40038</v>
      </c>
      <c r="T30" s="6">
        <f t="shared" si="17"/>
        <v>72500</v>
      </c>
    </row>
    <row r="31" spans="1:20" x14ac:dyDescent="0.4">
      <c r="A31" s="5" t="s">
        <v>75</v>
      </c>
      <c r="B31" s="6">
        <f>SUMPRODUCT(([1]!人口統計調査報告書[自治体コード・年齢]=$A31)*([1]!人口統計調査報告書[町字コード・男]))</f>
        <v>1002</v>
      </c>
      <c r="C31" s="6">
        <f>SUMPRODUCT(([1]!人口統計調査報告書[自治体コード・年齢]=$A31)*([1]!人口統計調査報告書[女]))</f>
        <v>1031</v>
      </c>
      <c r="D31" s="6">
        <f t="shared" si="21"/>
        <v>2033</v>
      </c>
      <c r="F31" s="5" t="s">
        <v>76</v>
      </c>
      <c r="G31" s="6">
        <f>SUMPRODUCT(([1]!人口統計調査報告書[自治体コード・年齢]=$F31)*([1]!人口統計調査報告書[町字コード・男]))</f>
        <v>1869</v>
      </c>
      <c r="H31" s="6">
        <f>SUMPRODUCT(([1]!人口統計調査報告書[自治体コード・年齢]=$F31)*([1]!人口統計調査報告書[女]))</f>
        <v>1772</v>
      </c>
      <c r="I31" s="6">
        <f t="shared" si="22"/>
        <v>3641</v>
      </c>
      <c r="K31" s="5" t="s">
        <v>77</v>
      </c>
      <c r="L31" s="6">
        <f>SUMPRODUCT(([1]!人口統計調査報告書[自治体コード・年齢]=$K31)*([1]!人口統計調査報告書[町字コード・男]))</f>
        <v>332</v>
      </c>
      <c r="M31" s="6">
        <f>SUMPRODUCT(([1]!人口統計調査報告書[自治体コード・年齢]=$K31)*([1]!人口統計調査報告書[女]))</f>
        <v>595</v>
      </c>
      <c r="N31" s="6">
        <f t="shared" si="23"/>
        <v>927</v>
      </c>
      <c r="P31">
        <v>70</v>
      </c>
      <c r="Q31" t="s">
        <v>71</v>
      </c>
      <c r="R31" s="6">
        <f>R30-SUM(G48:G52)</f>
        <v>25763</v>
      </c>
      <c r="S31" s="6">
        <f>S30-SUM(H48:H52)</f>
        <v>32921</v>
      </c>
      <c r="T31" s="6">
        <f t="shared" si="17"/>
        <v>58684</v>
      </c>
    </row>
    <row r="32" spans="1:20" x14ac:dyDescent="0.4">
      <c r="A32" s="7" t="s">
        <v>7</v>
      </c>
      <c r="B32" s="8">
        <f>SUM(B27:B31)</f>
        <v>4807</v>
      </c>
      <c r="C32" s="8">
        <f t="shared" ref="C32:D32" si="24">SUM(C27:C31)</f>
        <v>4862</v>
      </c>
      <c r="D32" s="8">
        <f t="shared" si="24"/>
        <v>9669</v>
      </c>
      <c r="F32" s="7" t="s">
        <v>7</v>
      </c>
      <c r="G32" s="8">
        <f>SUM(G27:G31)</f>
        <v>10077</v>
      </c>
      <c r="H32" s="8">
        <f t="shared" ref="H32:I32" si="25">SUM(H27:H31)</f>
        <v>9218</v>
      </c>
      <c r="I32" s="8">
        <f t="shared" si="25"/>
        <v>19295</v>
      </c>
      <c r="K32" s="7" t="s">
        <v>7</v>
      </c>
      <c r="L32" s="8">
        <f>SUM(L27:L31)</f>
        <v>2905</v>
      </c>
      <c r="M32" s="8">
        <f t="shared" ref="M32:N32" si="26">SUM(M27:M31)</f>
        <v>4015</v>
      </c>
      <c r="N32" s="8">
        <f t="shared" si="26"/>
        <v>6920</v>
      </c>
      <c r="P32">
        <v>80</v>
      </c>
      <c r="Q32" t="s">
        <v>71</v>
      </c>
      <c r="R32" s="6">
        <f>R31-SUM(L6:L10,L13:L17)</f>
        <v>9567</v>
      </c>
      <c r="S32" s="6">
        <f>S31-SUM(M6:M10,M13:M17)</f>
        <v>13360</v>
      </c>
      <c r="T32" s="6">
        <f t="shared" si="17"/>
        <v>22927</v>
      </c>
    </row>
    <row r="33" spans="1:20" x14ac:dyDescent="0.4">
      <c r="P33">
        <v>90</v>
      </c>
      <c r="Q33" t="s">
        <v>71</v>
      </c>
      <c r="R33" s="6">
        <f>R32-SUM(L20:L24,L27:L31)</f>
        <v>871</v>
      </c>
      <c r="S33" s="6">
        <f>S32-SUM(M20:M24,M27:M31)</f>
        <v>2219</v>
      </c>
      <c r="T33" s="6">
        <f t="shared" si="17"/>
        <v>3090</v>
      </c>
    </row>
    <row r="34" spans="1:20" x14ac:dyDescent="0.4">
      <c r="A34" s="5" t="s">
        <v>78</v>
      </c>
      <c r="B34" s="6">
        <f>SUMPRODUCT(([1]!人口統計調査報告書[自治体コード・年齢]=$A34)*([1]!人口統計調査報告書[町字コード・男]))</f>
        <v>1055</v>
      </c>
      <c r="C34" s="6">
        <f>SUMPRODUCT(([1]!人口統計調査報告書[自治体コード・年齢]=$A34)*([1]!人口統計調査報告書[女]))</f>
        <v>1045</v>
      </c>
      <c r="D34" s="6">
        <f>SUM(B34:C34)</f>
        <v>2100</v>
      </c>
      <c r="F34" s="5" t="s">
        <v>79</v>
      </c>
      <c r="G34" s="6">
        <f>SUMPRODUCT(([1]!人口統計調査報告書[自治体コード・年齢]=$F34)*([1]!人口統計調査報告書[町字コード・男]))</f>
        <v>1920</v>
      </c>
      <c r="H34" s="6">
        <f>SUMPRODUCT(([1]!人口統計調査報告書[自治体コード・年齢]=$F34)*([1]!人口統計調査報告書[女]))</f>
        <v>1839</v>
      </c>
      <c r="I34" s="6">
        <f>SUM(G34:H34)</f>
        <v>3759</v>
      </c>
      <c r="K34" s="5" t="s">
        <v>80</v>
      </c>
      <c r="L34" s="6">
        <f>SUMPRODUCT(([1]!人口統計調査報告書[自治体コード・年齢]=$K34)*([1]!人口統計調査報告書[町字コード・男]))</f>
        <v>255</v>
      </c>
      <c r="M34" s="6">
        <f>SUMPRODUCT(([1]!人口統計調査報告書[自治体コード・年齢]=$K34)*([1]!人口統計調査報告書[女]))</f>
        <v>481</v>
      </c>
      <c r="N34" s="6">
        <f>SUM(L34:M34)</f>
        <v>736</v>
      </c>
      <c r="P34">
        <v>100</v>
      </c>
      <c r="Q34" t="s">
        <v>71</v>
      </c>
      <c r="R34" s="6">
        <f>R33-SUM(L34:L38,L41:L45)</f>
        <v>7</v>
      </c>
      <c r="S34" s="6">
        <f>S33-SUM(M34:M38,M41:M45)</f>
        <v>80</v>
      </c>
      <c r="T34" s="6">
        <f t="shared" si="17"/>
        <v>87</v>
      </c>
    </row>
    <row r="35" spans="1:20" x14ac:dyDescent="0.4">
      <c r="A35" s="5" t="s">
        <v>81</v>
      </c>
      <c r="B35" s="6">
        <f>SUMPRODUCT(([1]!人口統計調査報告書[自治体コード・年齢]=$A35)*([1]!人口統計調査報告書[町字コード・男]))</f>
        <v>1114</v>
      </c>
      <c r="C35" s="6">
        <f>SUMPRODUCT(([1]!人口統計調査報告書[自治体コード・年齢]=$A35)*([1]!人口統計調査報告書[女]))</f>
        <v>1059</v>
      </c>
      <c r="D35" s="6">
        <f t="shared" ref="D35:D38" si="27">SUM(B35:C35)</f>
        <v>2173</v>
      </c>
      <c r="F35" s="5" t="s">
        <v>82</v>
      </c>
      <c r="G35" s="6">
        <f>SUMPRODUCT(([1]!人口統計調査報告書[自治体コード・年齢]=$F35)*([1]!人口統計調査報告書[町字コード・男]))</f>
        <v>1360</v>
      </c>
      <c r="H35" s="6">
        <f>SUMPRODUCT(([1]!人口統計調査報告書[自治体コード・年齢]=$F35)*([1]!人口統計調査報告書[女]))</f>
        <v>1234</v>
      </c>
      <c r="I35" s="6">
        <f t="shared" ref="I35:I38" si="28">SUM(G35:H35)</f>
        <v>2594</v>
      </c>
      <c r="K35" s="5" t="s">
        <v>83</v>
      </c>
      <c r="L35" s="6">
        <f>SUMPRODUCT(([1]!人口統計調査報告書[自治体コード・年齢]=$K35)*([1]!人口統計調査報告書[町字コード・男]))</f>
        <v>189</v>
      </c>
      <c r="M35" s="6">
        <f>SUMPRODUCT(([1]!人口統計調査報告書[自治体コード・年齢]=$K35)*([1]!人口統計調査報告書[女]))</f>
        <v>397</v>
      </c>
      <c r="N35" s="6">
        <f t="shared" ref="N35:N38" si="29">SUM(L35:M35)</f>
        <v>586</v>
      </c>
    </row>
    <row r="36" spans="1:20" x14ac:dyDescent="0.4">
      <c r="A36" s="5" t="s">
        <v>84</v>
      </c>
      <c r="B36" s="6">
        <f>SUMPRODUCT(([1]!人口統計調査報告書[自治体コード・年齢]=$A36)*([1]!人口統計調査報告書[町字コード・男]))</f>
        <v>1155</v>
      </c>
      <c r="C36" s="6">
        <f>SUMPRODUCT(([1]!人口統計調査報告書[自治体コード・年齢]=$A36)*([1]!人口統計調査報告書[女]))</f>
        <v>1129</v>
      </c>
      <c r="D36" s="6">
        <f t="shared" si="27"/>
        <v>2284</v>
      </c>
      <c r="F36" s="5" t="s">
        <v>85</v>
      </c>
      <c r="G36" s="6">
        <f>SUMPRODUCT(([1]!人口統計調査報告書[自治体コード・年齢]=$F36)*([1]!人口統計調査報告書[町字コード・男]))</f>
        <v>1728</v>
      </c>
      <c r="H36" s="6">
        <f>SUMPRODUCT(([1]!人口統計調査報告書[自治体コード・年齢]=$F36)*([1]!人口統計調査報告書[女]))</f>
        <v>1678</v>
      </c>
      <c r="I36" s="6">
        <f t="shared" si="28"/>
        <v>3406</v>
      </c>
      <c r="K36" s="5" t="s">
        <v>86</v>
      </c>
      <c r="L36" s="6">
        <f>SUMPRODUCT(([1]!人口統計調査報告書[自治体コード・年齢]=$K36)*([1]!人口統計調査報告書[町字コード・男]))</f>
        <v>135</v>
      </c>
      <c r="M36" s="6">
        <f>SUMPRODUCT(([1]!人口統計調査報告書[自治体コード・年齢]=$K36)*([1]!人口統計調査報告書[女]))</f>
        <v>296</v>
      </c>
      <c r="N36" s="6">
        <f t="shared" si="29"/>
        <v>431</v>
      </c>
    </row>
    <row r="37" spans="1:20" x14ac:dyDescent="0.4">
      <c r="A37" s="5" t="s">
        <v>87</v>
      </c>
      <c r="B37" s="6">
        <f>SUMPRODUCT(([1]!人口統計調査報告書[自治体コード・年齢]=$A37)*([1]!人口統計調査報告書[町字コード・男]))</f>
        <v>1095</v>
      </c>
      <c r="C37" s="6">
        <f>SUMPRODUCT(([1]!人口統計調査報告書[自治体コード・年齢]=$A37)*([1]!人口統計調査報告書[女]))</f>
        <v>1126</v>
      </c>
      <c r="D37" s="6">
        <f t="shared" si="27"/>
        <v>2221</v>
      </c>
      <c r="F37" s="5" t="s">
        <v>88</v>
      </c>
      <c r="G37" s="6">
        <f>SUMPRODUCT(([1]!人口統計調査報告書[自治体コード・年齢]=$F37)*([1]!人口統計調査報告書[町字コード・男]))</f>
        <v>1595</v>
      </c>
      <c r="H37" s="6">
        <f>SUMPRODUCT(([1]!人口統計調査報告書[自治体コード・年齢]=$F37)*([1]!人口統計調査報告書[女]))</f>
        <v>1631</v>
      </c>
      <c r="I37" s="6">
        <f t="shared" si="28"/>
        <v>3226</v>
      </c>
      <c r="K37" s="5" t="s">
        <v>89</v>
      </c>
      <c r="L37" s="6">
        <f>SUMPRODUCT(([1]!人口統計調査報告書[自治体コード・年齢]=$K37)*([1]!人口統計調査報告書[町字コード・男]))</f>
        <v>87</v>
      </c>
      <c r="M37" s="6">
        <f>SUMPRODUCT(([1]!人口統計調査報告書[自治体コード・年齢]=$K37)*([1]!人口統計調査報告書[女]))</f>
        <v>248</v>
      </c>
      <c r="N37" s="6">
        <f t="shared" si="29"/>
        <v>335</v>
      </c>
    </row>
    <row r="38" spans="1:20" x14ac:dyDescent="0.4">
      <c r="A38" s="5" t="s">
        <v>90</v>
      </c>
      <c r="B38" s="6">
        <f>SUMPRODUCT(([1]!人口統計調査報告書[自治体コード・年齢]=$A38)*([1]!人口統計調査報告書[町字コード・男]))</f>
        <v>1100</v>
      </c>
      <c r="C38" s="6">
        <f>SUMPRODUCT(([1]!人口統計調査報告書[自治体コード・年齢]=$A38)*([1]!人口統計調査報告書[女]))</f>
        <v>1113</v>
      </c>
      <c r="D38" s="6">
        <f t="shared" si="27"/>
        <v>2213</v>
      </c>
      <c r="F38" s="5" t="s">
        <v>91</v>
      </c>
      <c r="G38" s="6">
        <f>SUMPRODUCT(([1]!人口統計調査報告書[自治体コード・年齢]=$F38)*([1]!人口統計調査報告書[町字コード・男]))</f>
        <v>1461</v>
      </c>
      <c r="H38" s="6">
        <f>SUMPRODUCT(([1]!人口統計調査報告書[自治体コード・年齢]=$F38)*([1]!人口統計調査報告書[女]))</f>
        <v>1384</v>
      </c>
      <c r="I38" s="6">
        <f t="shared" si="28"/>
        <v>2845</v>
      </c>
      <c r="K38" s="5" t="s">
        <v>92</v>
      </c>
      <c r="L38" s="6">
        <f>SUMPRODUCT(([1]!人口統計調査報告書[自治体コード・年齢]=$K38)*([1]!人口統計調査報告書[町字コード・男]))</f>
        <v>73</v>
      </c>
      <c r="M38" s="6">
        <f>SUMPRODUCT(([1]!人口統計調査報告書[自治体コード・年齢]=$K38)*([1]!人口統計調査報告書[女]))</f>
        <v>198</v>
      </c>
      <c r="N38" s="6">
        <f t="shared" si="29"/>
        <v>271</v>
      </c>
    </row>
    <row r="39" spans="1:20" x14ac:dyDescent="0.4">
      <c r="A39" s="7" t="s">
        <v>7</v>
      </c>
      <c r="B39" s="8">
        <f>SUM(B34:B38)</f>
        <v>5519</v>
      </c>
      <c r="C39" s="8">
        <f t="shared" ref="C39:D39" si="30">SUM(C34:C38)</f>
        <v>5472</v>
      </c>
      <c r="D39" s="8">
        <f t="shared" si="30"/>
        <v>10991</v>
      </c>
      <c r="F39" s="7" t="s">
        <v>7</v>
      </c>
      <c r="G39" s="8">
        <f>SUM(G34:G38)</f>
        <v>8064</v>
      </c>
      <c r="H39" s="8">
        <f t="shared" ref="H39:I39" si="31">SUM(H34:H38)</f>
        <v>7766</v>
      </c>
      <c r="I39" s="8">
        <f t="shared" si="31"/>
        <v>15830</v>
      </c>
      <c r="K39" s="7" t="s">
        <v>7</v>
      </c>
      <c r="L39" s="8">
        <f>SUM(L34:L38)</f>
        <v>739</v>
      </c>
      <c r="M39" s="8">
        <f t="shared" ref="M39:N39" si="32">SUM(M34:M38)</f>
        <v>1620</v>
      </c>
      <c r="N39" s="8">
        <f t="shared" si="32"/>
        <v>2359</v>
      </c>
    </row>
    <row r="41" spans="1:20" x14ac:dyDescent="0.4">
      <c r="A41" s="5" t="s">
        <v>93</v>
      </c>
      <c r="B41" s="6">
        <f>SUMPRODUCT(([1]!人口統計調査報告書[自治体コード・年齢]=$A41)*([1]!人口統計調査報告書[町字コード・男]))</f>
        <v>1143</v>
      </c>
      <c r="C41" s="6">
        <f>SUMPRODUCT(([1]!人口統計調査報告書[自治体コード・年齢]=$A41)*([1]!人口統計調査報告書[女]))</f>
        <v>1091</v>
      </c>
      <c r="D41" s="6">
        <f>SUM(B41:C41)</f>
        <v>2234</v>
      </c>
      <c r="F41" s="5" t="s">
        <v>94</v>
      </c>
      <c r="G41" s="6">
        <f>SUMPRODUCT(([1]!人口統計調査報告書[自治体コード・年齢]=$F41)*([1]!人口統計調査報告書[町字コード・男]))</f>
        <v>1324</v>
      </c>
      <c r="H41" s="6">
        <f>SUMPRODUCT(([1]!人口統計調査報告書[自治体コード・年齢]=$F41)*([1]!人口統計調査報告書[女]))</f>
        <v>1247</v>
      </c>
      <c r="I41" s="6">
        <f>SUM(G41:H41)</f>
        <v>2571</v>
      </c>
      <c r="K41" s="5" t="s">
        <v>95</v>
      </c>
      <c r="L41" s="6">
        <f>SUMPRODUCT(([1]!人口統計調査報告書[自治体コード・年齢]=$K41)*([1]!人口統計調査報告書[町字コード・男]))</f>
        <v>45</v>
      </c>
      <c r="M41" s="6">
        <f>SUMPRODUCT(([1]!人口統計調査報告書[自治体コード・年齢]=$K41)*([1]!人口統計調査報告書[女]))</f>
        <v>175</v>
      </c>
      <c r="N41" s="6">
        <f>SUM(L41:M41)</f>
        <v>220</v>
      </c>
    </row>
    <row r="42" spans="1:20" x14ac:dyDescent="0.4">
      <c r="A42" s="5" t="s">
        <v>96</v>
      </c>
      <c r="B42" s="6">
        <f>SUMPRODUCT(([1]!人口統計調査報告書[自治体コード・年齢]=$A42)*([1]!人口統計調査報告書[町字コード・男]))</f>
        <v>1195</v>
      </c>
      <c r="C42" s="6">
        <f>SUMPRODUCT(([1]!人口統計調査報告書[自治体コード・年齢]=$A42)*([1]!人口統計調査報告書[女]))</f>
        <v>1137</v>
      </c>
      <c r="D42" s="6">
        <f t="shared" ref="D42:D45" si="33">SUM(B42:C42)</f>
        <v>2332</v>
      </c>
      <c r="F42" s="5" t="s">
        <v>97</v>
      </c>
      <c r="G42" s="6">
        <f>SUMPRODUCT(([1]!人口統計調査報告書[自治体コード・年齢]=$F42)*([1]!人口統計調査報告書[町字コード・男]))</f>
        <v>1296</v>
      </c>
      <c r="H42" s="6">
        <f>SUMPRODUCT(([1]!人口統計調査報告書[自治体コード・年齢]=$F42)*([1]!人口統計調査報告書[女]))</f>
        <v>1300</v>
      </c>
      <c r="I42" s="6">
        <f t="shared" ref="I42:I45" si="34">SUM(G42:H42)</f>
        <v>2596</v>
      </c>
      <c r="K42" s="5" t="s">
        <v>98</v>
      </c>
      <c r="L42" s="6">
        <f>SUMPRODUCT(([1]!人口統計調査報告書[自治体コード・年齢]=$K42)*([1]!人口統計調査報告書[町字コード・男]))</f>
        <v>32</v>
      </c>
      <c r="M42" s="6">
        <f>SUMPRODUCT(([1]!人口統計調査報告書[自治体コード・年齢]=$K42)*([1]!人口統計調査報告書[女]))</f>
        <v>137</v>
      </c>
      <c r="N42" s="6">
        <f t="shared" ref="N42:N45" si="35">SUM(L42:M42)</f>
        <v>169</v>
      </c>
    </row>
    <row r="43" spans="1:20" x14ac:dyDescent="0.4">
      <c r="A43" s="5" t="s">
        <v>99</v>
      </c>
      <c r="B43" s="6">
        <f>SUMPRODUCT(([1]!人口統計調査報告書[自治体コード・年齢]=$A43)*([1]!人口統計調査報告書[町字コード・男]))</f>
        <v>1152</v>
      </c>
      <c r="C43" s="6">
        <f>SUMPRODUCT(([1]!人口統計調査報告書[自治体コード・年齢]=$A43)*([1]!人口統計調査報告書[女]))</f>
        <v>1098</v>
      </c>
      <c r="D43" s="6">
        <f t="shared" si="33"/>
        <v>2250</v>
      </c>
      <c r="F43" s="5" t="s">
        <v>100</v>
      </c>
      <c r="G43" s="6">
        <f>SUMPRODUCT(([1]!人口統計調査報告書[自治体コード・年齢]=$F43)*([1]!人口統計調査報告書[町字コード・男]))</f>
        <v>1303</v>
      </c>
      <c r="H43" s="6">
        <f>SUMPRODUCT(([1]!人口統計調査報告書[自治体コード・年齢]=$F43)*([1]!人口統計調査報告書[女]))</f>
        <v>1275</v>
      </c>
      <c r="I43" s="6">
        <f t="shared" si="34"/>
        <v>2578</v>
      </c>
      <c r="K43" s="5" t="s">
        <v>101</v>
      </c>
      <c r="L43" s="6">
        <f>SUMPRODUCT(([1]!人口統計調査報告書[自治体コード・年齢]=$K43)*([1]!人口統計調査報告書[町字コード・男]))</f>
        <v>31</v>
      </c>
      <c r="M43" s="6">
        <f>SUMPRODUCT(([1]!人口統計調査報告書[自治体コード・年齢]=$K43)*([1]!人口統計調査報告書[女]))</f>
        <v>91</v>
      </c>
      <c r="N43" s="6">
        <f t="shared" si="35"/>
        <v>122</v>
      </c>
    </row>
    <row r="44" spans="1:20" x14ac:dyDescent="0.4">
      <c r="A44" s="5" t="s">
        <v>102</v>
      </c>
      <c r="B44" s="6">
        <f>SUMPRODUCT(([1]!人口統計調査報告書[自治体コード・年齢]=$A44)*([1]!人口統計調査報告書[町字コード・男]))</f>
        <v>1169</v>
      </c>
      <c r="C44" s="6">
        <f>SUMPRODUCT(([1]!人口統計調査報告書[自治体コード・年齢]=$A44)*([1]!人口統計調査報告書[女]))</f>
        <v>1139</v>
      </c>
      <c r="D44" s="6">
        <f t="shared" si="33"/>
        <v>2308</v>
      </c>
      <c r="F44" s="5" t="s">
        <v>103</v>
      </c>
      <c r="G44" s="6">
        <f>SUMPRODUCT(([1]!人口統計調査報告書[自治体コード・年齢]=$F44)*([1]!人口統計調査報告書[町字コード・男]))</f>
        <v>1194</v>
      </c>
      <c r="H44" s="6">
        <f>SUMPRODUCT(([1]!人口統計調査報告書[自治体コード・年齢]=$F44)*([1]!人口統計調査報告書[女]))</f>
        <v>1265</v>
      </c>
      <c r="I44" s="6">
        <f t="shared" si="34"/>
        <v>2459</v>
      </c>
      <c r="K44" s="5" t="s">
        <v>104</v>
      </c>
      <c r="L44" s="6">
        <f>SUMPRODUCT(([1]!人口統計調査報告書[自治体コード・年齢]=$K44)*([1]!人口統計調査報告書[町字コード・男]))</f>
        <v>10</v>
      </c>
      <c r="M44" s="6">
        <f>SUMPRODUCT(([1]!人口統計調査報告書[自治体コード・年齢]=$K44)*([1]!人口統計調査報告書[女]))</f>
        <v>66</v>
      </c>
      <c r="N44" s="6">
        <f t="shared" si="35"/>
        <v>76</v>
      </c>
    </row>
    <row r="45" spans="1:20" x14ac:dyDescent="0.4">
      <c r="A45" s="5" t="s">
        <v>105</v>
      </c>
      <c r="B45" s="6">
        <f>SUMPRODUCT(([1]!人口統計調査報告書[自治体コード・年齢]=$A45)*([1]!人口統計調査報告書[町字コード・男]))</f>
        <v>1151</v>
      </c>
      <c r="C45" s="6">
        <f>SUMPRODUCT(([1]!人口統計調査報告書[自治体コード・年齢]=$A45)*([1]!人口統計調査報告書[女]))</f>
        <v>1085</v>
      </c>
      <c r="D45" s="6">
        <f t="shared" si="33"/>
        <v>2236</v>
      </c>
      <c r="F45" s="5" t="s">
        <v>106</v>
      </c>
      <c r="G45" s="6">
        <f>SUMPRODUCT(([1]!人口統計調査報告書[自治体コード・年齢]=$F45)*([1]!人口統計調査報告書[町字コード・男]))</f>
        <v>1264</v>
      </c>
      <c r="H45" s="6">
        <f>SUMPRODUCT(([1]!人口統計調査報告書[自治体コード・年齢]=$F45)*([1]!人口統計調査報告書[女]))</f>
        <v>1271</v>
      </c>
      <c r="I45" s="6">
        <f t="shared" si="34"/>
        <v>2535</v>
      </c>
      <c r="K45" s="5" t="s">
        <v>107</v>
      </c>
      <c r="L45" s="6">
        <f>SUMPRODUCT(([1]!人口統計調査報告書[自治体コード・年齢]=$K45)*([1]!人口統計調査報告書[町字コード・男]))</f>
        <v>7</v>
      </c>
      <c r="M45" s="6">
        <f>SUMPRODUCT(([1]!人口統計調査報告書[自治体コード・年齢]=$K45)*([1]!人口統計調査報告書[女]))</f>
        <v>50</v>
      </c>
      <c r="N45" s="6">
        <f t="shared" si="35"/>
        <v>57</v>
      </c>
    </row>
    <row r="46" spans="1:20" x14ac:dyDescent="0.4">
      <c r="A46" s="7" t="s">
        <v>7</v>
      </c>
      <c r="B46" s="8">
        <f>SUM(B41:B45)</f>
        <v>5810</v>
      </c>
      <c r="C46" s="8">
        <f t="shared" ref="C46:D46" si="36">SUM(C41:C45)</f>
        <v>5550</v>
      </c>
      <c r="D46" s="8">
        <f t="shared" si="36"/>
        <v>11360</v>
      </c>
      <c r="F46" s="7" t="s">
        <v>7</v>
      </c>
      <c r="G46" s="8">
        <f>SUM(G41:G45)</f>
        <v>6381</v>
      </c>
      <c r="H46" s="8">
        <f t="shared" ref="H46:I46" si="37">SUM(H41:H45)</f>
        <v>6358</v>
      </c>
      <c r="I46" s="8">
        <f t="shared" si="37"/>
        <v>12739</v>
      </c>
      <c r="K46" s="7" t="s">
        <v>7</v>
      </c>
      <c r="L46" s="8">
        <f>SUM(L41:L45)</f>
        <v>125</v>
      </c>
      <c r="M46" s="8">
        <f t="shared" ref="M46:N46" si="38">SUM(M41:M45)</f>
        <v>519</v>
      </c>
      <c r="N46" s="8">
        <f t="shared" si="38"/>
        <v>644</v>
      </c>
    </row>
    <row r="48" spans="1:20" x14ac:dyDescent="0.4">
      <c r="A48" s="5" t="s">
        <v>108</v>
      </c>
      <c r="B48" s="6">
        <f>SUMPRODUCT(([1]!人口統計調査報告書[自治体コード・年齢]=$A48)*([1]!人口統計調査報告書[町字コード・男]))</f>
        <v>1105</v>
      </c>
      <c r="C48" s="6">
        <f>SUMPRODUCT(([1]!人口統計調査報告書[自治体コード・年齢]=$A48)*([1]!人口統計調査報告書[女]))</f>
        <v>1012</v>
      </c>
      <c r="D48" s="6">
        <f>SUM(B48:C48)</f>
        <v>2117</v>
      </c>
      <c r="F48" s="5" t="s">
        <v>109</v>
      </c>
      <c r="G48" s="6">
        <f>SUMPRODUCT(([1]!人口統計調査報告書[自治体コード・年齢]=$F48)*([1]!人口統計調査報告書[町字コード・男]))</f>
        <v>1227</v>
      </c>
      <c r="H48" s="6">
        <f>SUMPRODUCT(([1]!人口統計調査報告書[自治体コード・年齢]=$F48)*([1]!人口統計調査報告書[女]))</f>
        <v>1319</v>
      </c>
      <c r="I48" s="6">
        <f>SUM(G48:H48)</f>
        <v>2546</v>
      </c>
      <c r="K48" s="5" t="s">
        <v>110</v>
      </c>
      <c r="L48" s="6">
        <f>SUMPRODUCT(([1]!人口統計調査報告書[自治体コード・年齢]=$K48)*([1]!人口統計調査報告書[町字コード・男]))</f>
        <v>3</v>
      </c>
      <c r="M48" s="6">
        <f>SUMPRODUCT(([1]!人口統計調査報告書[自治体コード・年齢]=$K48)*([1]!人口統計調査報告書[女]))</f>
        <v>32</v>
      </c>
      <c r="N48" s="6">
        <f>SUM(L48:M48)</f>
        <v>35</v>
      </c>
    </row>
    <row r="49" spans="1:14" x14ac:dyDescent="0.4">
      <c r="A49" s="5" t="s">
        <v>111</v>
      </c>
      <c r="B49" s="6">
        <f>SUMPRODUCT(([1]!人口統計調査報告書[自治体コード・年齢]=$A49)*([1]!人口統計調査報告書[町字コード・男]))</f>
        <v>1224</v>
      </c>
      <c r="C49" s="6">
        <f>SUMPRODUCT(([1]!人口統計調査報告書[自治体コード・年齢]=$A49)*([1]!人口統計調査報告書[女]))</f>
        <v>1036</v>
      </c>
      <c r="D49" s="6">
        <f t="shared" ref="D49:D52" si="39">SUM(B49:C49)</f>
        <v>2260</v>
      </c>
      <c r="F49" s="5" t="s">
        <v>112</v>
      </c>
      <c r="G49" s="6">
        <f>SUMPRODUCT(([1]!人口統計調査報告書[自治体コード・年齢]=$F49)*([1]!人口統計調査報告書[町字コード・男]))</f>
        <v>1307</v>
      </c>
      <c r="H49" s="6">
        <f>SUMPRODUCT(([1]!人口統計調査報告書[自治体コード・年齢]=$F49)*([1]!人口統計調査報告書[女]))</f>
        <v>1323</v>
      </c>
      <c r="I49" s="6">
        <f t="shared" ref="I49:I52" si="40">SUM(G49:H49)</f>
        <v>2630</v>
      </c>
      <c r="K49" s="5" t="s">
        <v>113</v>
      </c>
      <c r="L49" s="6">
        <f>SUMPRODUCT(([1]!人口統計調査報告書[自治体コード・年齢]=$K49)*([1]!人口統計調査報告書[町字コード・男]))</f>
        <v>1</v>
      </c>
      <c r="M49" s="6">
        <f>SUMPRODUCT(([1]!人口統計調査報告書[自治体コード・年齢]=$K49)*([1]!人口統計調査報告書[女]))</f>
        <v>18</v>
      </c>
      <c r="N49" s="6">
        <f t="shared" ref="N49:N52" si="41">SUM(L49:M49)</f>
        <v>19</v>
      </c>
    </row>
    <row r="50" spans="1:14" x14ac:dyDescent="0.4">
      <c r="A50" s="5" t="s">
        <v>114</v>
      </c>
      <c r="B50" s="6">
        <f>SUMPRODUCT(([1]!人口統計調査報告書[自治体コード・年齢]=$A50)*([1]!人口統計調査報告書[町字コード・男]))</f>
        <v>1102</v>
      </c>
      <c r="C50" s="6">
        <f>SUMPRODUCT(([1]!人口統計調査報告書[自治体コード・年齢]=$A50)*([1]!人口統計調査報告書[女]))</f>
        <v>1039</v>
      </c>
      <c r="D50" s="6">
        <f t="shared" si="39"/>
        <v>2141</v>
      </c>
      <c r="F50" s="5" t="s">
        <v>115</v>
      </c>
      <c r="G50" s="6">
        <f>SUMPRODUCT(([1]!人口統計調査報告書[自治体コード・年齢]=$F50)*([1]!人口統計調査報告書[町字コード・男]))</f>
        <v>1352</v>
      </c>
      <c r="H50" s="6">
        <f>SUMPRODUCT(([1]!人口統計調査報告書[自治体コード・年齢]=$F50)*([1]!人口統計調査報告書[女]))</f>
        <v>1377</v>
      </c>
      <c r="I50" s="6">
        <f t="shared" si="40"/>
        <v>2729</v>
      </c>
      <c r="K50" s="5" t="s">
        <v>116</v>
      </c>
      <c r="L50" s="6">
        <f>SUMPRODUCT(([1]!人口統計調査報告書[自治体コード・年齢]=$K50)*([1]!人口統計調査報告書[町字コード・男]))</f>
        <v>1</v>
      </c>
      <c r="M50" s="6">
        <f>SUMPRODUCT(([1]!人口統計調査報告書[自治体コード・年齢]=$K50)*([1]!人口統計調査報告書[女]))</f>
        <v>14</v>
      </c>
      <c r="N50" s="6">
        <f t="shared" si="41"/>
        <v>15</v>
      </c>
    </row>
    <row r="51" spans="1:14" x14ac:dyDescent="0.4">
      <c r="A51" s="5" t="s">
        <v>117</v>
      </c>
      <c r="B51" s="6">
        <f>SUMPRODUCT(([1]!人口統計調査報告書[自治体コード・年齢]=$A51)*([1]!人口統計調査報告書[町字コード・男]))</f>
        <v>1118</v>
      </c>
      <c r="C51" s="6">
        <f>SUMPRODUCT(([1]!人口統計調査報告書[自治体コード・年齢]=$A51)*([1]!人口統計調査報告書[女]))</f>
        <v>1001</v>
      </c>
      <c r="D51" s="6">
        <f t="shared" si="39"/>
        <v>2119</v>
      </c>
      <c r="F51" s="5" t="s">
        <v>118</v>
      </c>
      <c r="G51" s="6">
        <f>SUMPRODUCT(([1]!人口統計調査報告書[自治体コード・年齢]=$F51)*([1]!人口統計調査報告書[町字コード・男]))</f>
        <v>1336</v>
      </c>
      <c r="H51" s="6">
        <f>SUMPRODUCT(([1]!人口統計調査報告書[自治体コード・年齢]=$F51)*([1]!人口統計調査報告書[女]))</f>
        <v>1543</v>
      </c>
      <c r="I51" s="6">
        <f t="shared" si="40"/>
        <v>2879</v>
      </c>
      <c r="K51" s="5" t="s">
        <v>119</v>
      </c>
      <c r="L51" s="6">
        <f>SUMPRODUCT(([1]!人口統計調査報告書[自治体コード・年齢]=$K51)*([1]!人口統計調査報告書[町字コード・男]))</f>
        <v>1</v>
      </c>
      <c r="M51" s="6">
        <f>SUMPRODUCT(([1]!人口統計調査報告書[自治体コード・年齢]=$K51)*([1]!人口統計調査報告書[女]))</f>
        <v>6</v>
      </c>
      <c r="N51" s="6">
        <f t="shared" si="41"/>
        <v>7</v>
      </c>
    </row>
    <row r="52" spans="1:14" x14ac:dyDescent="0.4">
      <c r="A52" s="5" t="s">
        <v>120</v>
      </c>
      <c r="B52" s="6">
        <f>SUMPRODUCT(([1]!人口統計調査報告書[自治体コード・年齢]=$A52)*([1]!人口統計調査報告書[町字コード・男]))</f>
        <v>1170</v>
      </c>
      <c r="C52" s="6">
        <f>SUMPRODUCT(([1]!人口統計調査報告書[自治体コード・年齢]=$A52)*([1]!人口統計調査報告書[女]))</f>
        <v>1139</v>
      </c>
      <c r="D52" s="6">
        <f t="shared" si="39"/>
        <v>2309</v>
      </c>
      <c r="F52" s="5" t="s">
        <v>121</v>
      </c>
      <c r="G52" s="6">
        <f>SUMPRODUCT(([1]!人口統計調査報告書[自治体コード・年齢]=$F52)*([1]!人口統計調査報告書[町字コード・男]))</f>
        <v>1477</v>
      </c>
      <c r="H52" s="6">
        <f>SUMPRODUCT(([1]!人口統計調査報告書[自治体コード・年齢]=$F52)*([1]!人口統計調査報告書[女]))</f>
        <v>1555</v>
      </c>
      <c r="I52" s="6">
        <f t="shared" si="40"/>
        <v>3032</v>
      </c>
      <c r="K52" s="5" t="s">
        <v>122</v>
      </c>
      <c r="L52" s="6">
        <f>SUMPRODUCT(([1]!人口統計調査報告書[自治体コード・年齢]=$K52)*([1]!人口統計調査報告書[町字コード・男]))</f>
        <v>1</v>
      </c>
      <c r="M52" s="6">
        <f>SUMPRODUCT(([1]!人口統計調査報告書[自治体コード・年齢]=$K52)*([1]!人口統計調査報告書[女]))</f>
        <v>6</v>
      </c>
      <c r="N52" s="6">
        <f t="shared" si="41"/>
        <v>7</v>
      </c>
    </row>
    <row r="53" spans="1:14" x14ac:dyDescent="0.4">
      <c r="A53" s="7" t="s">
        <v>7</v>
      </c>
      <c r="B53" s="8">
        <f>SUM(B48:B52)</f>
        <v>5719</v>
      </c>
      <c r="C53" s="8">
        <f t="shared" ref="C53:D53" si="42">SUM(C48:C52)</f>
        <v>5227</v>
      </c>
      <c r="D53" s="8">
        <f t="shared" si="42"/>
        <v>10946</v>
      </c>
      <c r="F53" s="7" t="s">
        <v>7</v>
      </c>
      <c r="G53" s="8">
        <f>SUM(G48:G52)</f>
        <v>6699</v>
      </c>
      <c r="H53" s="8">
        <f t="shared" ref="H53:I53" si="43">SUM(H48:H52)</f>
        <v>7117</v>
      </c>
      <c r="I53" s="8">
        <f t="shared" si="43"/>
        <v>13816</v>
      </c>
      <c r="K53" s="7" t="s">
        <v>7</v>
      </c>
      <c r="L53" s="8">
        <f>SUM(L48:L52)</f>
        <v>7</v>
      </c>
      <c r="M53" s="8">
        <f t="shared" ref="M53:N53" si="44">SUM(M48:M52)</f>
        <v>76</v>
      </c>
      <c r="N53" s="8">
        <f t="shared" si="44"/>
        <v>83</v>
      </c>
    </row>
  </sheetData>
  <mergeCells count="1">
    <mergeCell ref="P1:S1"/>
  </mergeCells>
  <phoneticPr fontId="2"/>
  <pageMargins left="1.8897637795275593" right="0.70866141732283472" top="0.74803149606299213" bottom="0.74803149606299213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年齢別人口集計表（市内全域）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2023-01-04T04:14:31Z</dcterms:created>
  <dcterms:modified xsi:type="dcterms:W3CDTF">2023-01-04T04:15:02Z</dcterms:modified>
</cp:coreProperties>
</file>