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S:\契約課契約担当\1_工事担当\電子入札【総合評価】\★総合評価（3市協定）\Ｒ8\01 春日部市案件\01_【吉川】Ａ２１号橋架け替え（Ｒ８）下部工工事\03_公告関係\"/>
    </mc:Choice>
  </mc:AlternateContent>
  <xr:revisionPtr revIDLastSave="0" documentId="13_ncr:1_{FBD2BE8C-DD86-4A00-B2B2-7094E945270E}" xr6:coauthVersionLast="36" xr6:coauthVersionMax="36" xr10:uidLastSave="{00000000-0000-0000-0000-000000000000}"/>
  <bookViews>
    <workbookView xWindow="1872" yWindow="-12" windowWidth="12000" windowHeight="10668" tabRatio="730" firstSheet="1" activeTab="2" xr2:uid="{00000000-000D-0000-FFFF-FFFF00000000}"/>
  </bookViews>
  <sheets>
    <sheet name="発注者入力" sheetId="13" state="hidden" r:id="rId1"/>
    <sheet name="入札金額見積内訳書（工事）" sheetId="18" r:id="rId2"/>
    <sheet name="自己採点申請書(評価項目選択型) " sheetId="10" r:id="rId3"/>
    <sheet name="低入調査事前申出書" sheetId="16" r:id="rId4"/>
    <sheet name="提出方法" sheetId="17" r:id="rId5"/>
  </sheets>
  <definedNames>
    <definedName name="_xlnm.Print_Area" localSheetId="2">'自己採点申請書(評価項目選択型) '!$A$1:$W$70</definedName>
    <definedName name="_xlnm.Print_Area" localSheetId="3">低入調査事前申出書!$A$1:$H$35</definedName>
    <definedName name="_xlnm.Print_Area" localSheetId="1">'入札金額見積内訳書（工事）'!$A$1:$G$35</definedName>
    <definedName name="_xlnm.Print_Area" localSheetId="0">発注者入力!$A$1:$V$60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3" i="13" l="1"/>
  <c r="AC33" i="13"/>
  <c r="A17" i="16" l="1"/>
  <c r="B6" i="16"/>
  <c r="W60" i="10"/>
  <c r="R60" i="10"/>
  <c r="P59" i="10"/>
  <c r="U59" i="10" s="1"/>
  <c r="P58" i="10"/>
  <c r="U58" i="10" s="1"/>
  <c r="U57" i="10"/>
  <c r="S57" i="10"/>
  <c r="Q57" i="10"/>
  <c r="P57" i="10"/>
  <c r="P56" i="10"/>
  <c r="U56" i="10" s="1"/>
  <c r="P55" i="10"/>
  <c r="U55" i="10" s="1"/>
  <c r="P54" i="10"/>
  <c r="U54" i="10" s="1"/>
  <c r="U53" i="10"/>
  <c r="S53" i="10"/>
  <c r="Q53" i="10"/>
  <c r="P53" i="10"/>
  <c r="U52" i="10"/>
  <c r="S52" i="10"/>
  <c r="Q52" i="10"/>
  <c r="P52" i="10"/>
  <c r="U51" i="10"/>
  <c r="S51" i="10"/>
  <c r="Q51" i="10"/>
  <c r="P51" i="10"/>
  <c r="U50" i="10"/>
  <c r="S50" i="10"/>
  <c r="P50" i="10"/>
  <c r="Q50" i="10" s="1"/>
  <c r="P49" i="10"/>
  <c r="S49" i="10" s="1"/>
  <c r="P48" i="10"/>
  <c r="S48" i="10" s="1"/>
  <c r="P47" i="10"/>
  <c r="U47" i="10" s="1"/>
  <c r="U46" i="10"/>
  <c r="S46" i="10"/>
  <c r="Q46" i="10"/>
  <c r="P46" i="10"/>
  <c r="U45" i="10"/>
  <c r="S45" i="10"/>
  <c r="Q45" i="10"/>
  <c r="P45" i="10"/>
  <c r="P44" i="10"/>
  <c r="U44" i="10" s="1"/>
  <c r="P43" i="10"/>
  <c r="U43" i="10" s="1"/>
  <c r="J43" i="10"/>
  <c r="S42" i="10"/>
  <c r="Q42" i="10"/>
  <c r="P42" i="10"/>
  <c r="S41" i="10"/>
  <c r="Q41" i="10"/>
  <c r="P41" i="10"/>
  <c r="S40" i="10"/>
  <c r="Q40" i="10"/>
  <c r="P40" i="10"/>
  <c r="U39" i="10"/>
  <c r="S39" i="10"/>
  <c r="Q39" i="10"/>
  <c r="P39" i="10"/>
  <c r="U38" i="10"/>
  <c r="S38" i="10"/>
  <c r="Q38" i="10"/>
  <c r="P38" i="10"/>
  <c r="U37" i="10"/>
  <c r="S37" i="10"/>
  <c r="Q37" i="10"/>
  <c r="P37" i="10"/>
  <c r="P36" i="10"/>
  <c r="U36" i="10" s="1"/>
  <c r="U35" i="10"/>
  <c r="S35" i="10"/>
  <c r="Q35" i="10"/>
  <c r="P35" i="10"/>
  <c r="P34" i="10"/>
  <c r="U34" i="10" s="1"/>
  <c r="P33" i="10"/>
  <c r="S33" i="10" s="1"/>
  <c r="P32" i="10"/>
  <c r="U32" i="10" s="1"/>
  <c r="U31" i="10"/>
  <c r="S31" i="10"/>
  <c r="Q31" i="10"/>
  <c r="P31" i="10"/>
  <c r="J31" i="10"/>
  <c r="P30" i="10"/>
  <c r="S30" i="10" s="1"/>
  <c r="P29" i="10"/>
  <c r="S29" i="10" s="1"/>
  <c r="P28" i="10"/>
  <c r="S28" i="10" s="1"/>
  <c r="P27" i="10"/>
  <c r="S27" i="10" s="1"/>
  <c r="J27" i="10"/>
  <c r="U26" i="10"/>
  <c r="S26" i="10"/>
  <c r="Q26" i="10"/>
  <c r="P26" i="10"/>
  <c r="E22" i="10"/>
  <c r="E20" i="10"/>
  <c r="B9" i="10"/>
  <c r="B4" i="10"/>
  <c r="R60" i="13"/>
  <c r="AC59" i="13"/>
  <c r="AB59" i="13"/>
  <c r="S59" i="13"/>
  <c r="Q59" i="13"/>
  <c r="AN58" i="13"/>
  <c r="AB58" i="13"/>
  <c r="S58" i="13"/>
  <c r="Q58" i="13"/>
  <c r="AE57" i="13"/>
  <c r="AD57" i="13"/>
  <c r="AC57" i="13"/>
  <c r="AB57" i="13"/>
  <c r="S57" i="13"/>
  <c r="Q57" i="13"/>
  <c r="AB56" i="13"/>
  <c r="S56" i="13"/>
  <c r="Q56" i="13"/>
  <c r="AD55" i="13"/>
  <c r="AC55" i="13"/>
  <c r="AB55" i="13"/>
  <c r="S55" i="13"/>
  <c r="Q55" i="13"/>
  <c r="AD54" i="13"/>
  <c r="AC54" i="13"/>
  <c r="AB54" i="13"/>
  <c r="S54" i="13"/>
  <c r="Q54" i="13"/>
  <c r="AC53" i="13"/>
  <c r="AB53" i="13"/>
  <c r="S53" i="13"/>
  <c r="Q53" i="13"/>
  <c r="AC52" i="13"/>
  <c r="AB52" i="13"/>
  <c r="S52" i="13"/>
  <c r="Q52" i="13"/>
  <c r="AC51" i="13"/>
  <c r="AB51" i="13"/>
  <c r="S51" i="13"/>
  <c r="Q51" i="13"/>
  <c r="AC50" i="13"/>
  <c r="AB50" i="13"/>
  <c r="S50" i="13"/>
  <c r="Q50" i="13"/>
  <c r="AC49" i="13"/>
  <c r="AB49" i="13"/>
  <c r="S49" i="13"/>
  <c r="Q49" i="13"/>
  <c r="AC48" i="13"/>
  <c r="AB48" i="13"/>
  <c r="S48" i="13"/>
  <c r="Q48" i="13"/>
  <c r="AE47" i="13"/>
  <c r="AD47" i="13"/>
  <c r="AC47" i="13"/>
  <c r="AB47" i="13"/>
  <c r="Y47" i="13"/>
  <c r="S47" i="13"/>
  <c r="Q47" i="13"/>
  <c r="AN46" i="13"/>
  <c r="AD46" i="13"/>
  <c r="AC46" i="13"/>
  <c r="AB46" i="13"/>
  <c r="AA46" i="13"/>
  <c r="S46" i="13"/>
  <c r="Q46" i="13"/>
  <c r="AD45" i="13"/>
  <c r="AC45" i="13"/>
  <c r="AB45" i="13"/>
  <c r="S45" i="13"/>
  <c r="Q45" i="13"/>
  <c r="AC44" i="13"/>
  <c r="AB44" i="13"/>
  <c r="S44" i="13"/>
  <c r="Q44" i="13"/>
  <c r="AC43" i="13"/>
  <c r="AB43" i="13"/>
  <c r="S43" i="13"/>
  <c r="Q43" i="13"/>
  <c r="AB42" i="13"/>
  <c r="S42" i="13"/>
  <c r="Q42" i="13"/>
  <c r="AB41" i="13"/>
  <c r="S41" i="13"/>
  <c r="Q41" i="13"/>
  <c r="AB40" i="13"/>
  <c r="S40" i="13"/>
  <c r="Q40" i="13"/>
  <c r="AC39" i="13"/>
  <c r="AB39" i="13"/>
  <c r="S39" i="13"/>
  <c r="Q39" i="13"/>
  <c r="AC38" i="13"/>
  <c r="AB38" i="13"/>
  <c r="S38" i="13"/>
  <c r="Q38" i="13"/>
  <c r="AC37" i="13"/>
  <c r="AB37" i="13"/>
  <c r="S37" i="13"/>
  <c r="Q37" i="13"/>
  <c r="AB36" i="13"/>
  <c r="S36" i="13"/>
  <c r="Q36" i="13"/>
  <c r="AD35" i="13"/>
  <c r="AC35" i="13"/>
  <c r="AB35" i="13"/>
  <c r="S35" i="13"/>
  <c r="Q35" i="13"/>
  <c r="AC34" i="13"/>
  <c r="AB34" i="13"/>
  <c r="S34" i="13"/>
  <c r="Q34" i="13"/>
  <c r="AB33" i="13"/>
  <c r="S33" i="13"/>
  <c r="Q33" i="13"/>
  <c r="AB32" i="13"/>
  <c r="S32" i="13"/>
  <c r="Q32" i="13"/>
  <c r="AC31" i="13"/>
  <c r="AB31" i="13"/>
  <c r="S31" i="13"/>
  <c r="Q31" i="13"/>
  <c r="AM30" i="13"/>
  <c r="AL30" i="13"/>
  <c r="AK30" i="13"/>
  <c r="AJ30" i="13"/>
  <c r="AI30" i="13"/>
  <c r="AH30" i="13"/>
  <c r="AG30" i="13"/>
  <c r="AF30" i="13"/>
  <c r="AE30" i="13"/>
  <c r="AD30" i="13"/>
  <c r="AC30" i="13"/>
  <c r="AB30" i="13"/>
  <c r="S30" i="13"/>
  <c r="Q30" i="13"/>
  <c r="AD29" i="13"/>
  <c r="AC29" i="13"/>
  <c r="AB29" i="13"/>
  <c r="Y29" i="13"/>
  <c r="S29" i="13"/>
  <c r="Q29" i="13"/>
  <c r="AN28" i="13"/>
  <c r="AD28" i="13"/>
  <c r="AC28" i="13"/>
  <c r="AB28" i="13"/>
  <c r="AA28" i="13"/>
  <c r="S28" i="13"/>
  <c r="Q28" i="13"/>
  <c r="AC27" i="13"/>
  <c r="AB27" i="13"/>
  <c r="S27" i="13"/>
  <c r="Q27" i="13"/>
  <c r="AM26" i="13"/>
  <c r="AL26" i="13"/>
  <c r="AK26" i="13"/>
  <c r="AJ26" i="13"/>
  <c r="AI26" i="13"/>
  <c r="AH26" i="13"/>
  <c r="AG26" i="13"/>
  <c r="AF26" i="13"/>
  <c r="AE26" i="13"/>
  <c r="AD26" i="13"/>
  <c r="AC26" i="13"/>
  <c r="AB26" i="13"/>
  <c r="S26" i="13"/>
  <c r="Q26" i="13"/>
  <c r="Q54" i="10" l="1"/>
  <c r="S54" i="10"/>
  <c r="Q59" i="10"/>
  <c r="S59" i="10"/>
  <c r="Q58" i="10"/>
  <c r="S58" i="10"/>
  <c r="Q56" i="10"/>
  <c r="S56" i="10"/>
  <c r="Q55" i="10"/>
  <c r="S55" i="10"/>
  <c r="U49" i="10"/>
  <c r="Q49" i="10"/>
  <c r="Q48" i="10"/>
  <c r="U48" i="10"/>
  <c r="Q47" i="10"/>
  <c r="S47" i="10"/>
  <c r="Q44" i="10"/>
  <c r="S44" i="10"/>
  <c r="S43" i="10"/>
  <c r="Q43" i="10"/>
  <c r="Q36" i="10"/>
  <c r="S36" i="10"/>
  <c r="Q34" i="10"/>
  <c r="S34" i="10"/>
  <c r="Q33" i="10"/>
  <c r="U33" i="10"/>
  <c r="Q32" i="10"/>
  <c r="S32" i="10"/>
  <c r="U30" i="10"/>
  <c r="Q30" i="10"/>
  <c r="Q29" i="10"/>
  <c r="U29" i="10"/>
  <c r="U28" i="10"/>
  <c r="Q28" i="10"/>
  <c r="Q60" i="13"/>
  <c r="U27" i="10"/>
  <c r="Q27" i="10"/>
  <c r="Q6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板橋 乃理</author>
  </authors>
  <commentList>
    <comment ref="B9" authorId="0" shapeId="0" xr:uid="{00000000-0006-0000-0100-000001000000}">
      <text>
        <r>
          <rPr>
            <sz val="11"/>
            <color theme="1"/>
            <rFont val="ＭＳ Ｐゴシック"/>
            <family val="3"/>
            <charset val="128"/>
          </rPr>
          <t xml:space="preserve">水道事業の場合はあて先を変更してください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E20" authorId="0" shapeId="0" xr:uid="{00000000-0006-0000-0200-000002000000}">
      <text>
        <r>
          <rPr>
            <b/>
            <sz val="9"/>
            <color indexed="81"/>
            <rFont val="ＭＳ Ｐゴシック"/>
            <family val="3"/>
            <charset val="128"/>
          </rPr>
          <t>発注者が記入！！</t>
        </r>
        <r>
          <rPr>
            <sz val="9"/>
            <color indexed="81"/>
            <rFont val="ＭＳ Ｐゴシック"/>
            <family val="3"/>
            <charset val="128"/>
          </rPr>
          <t xml:space="preserve">
　工事名を入力して下さい。</t>
        </r>
      </text>
    </comment>
    <comment ref="E22" authorId="0" shapeId="0" xr:uid="{00000000-0006-0000-0200-000001000000}">
      <text>
        <r>
          <rPr>
            <b/>
            <sz val="9"/>
            <color indexed="81"/>
            <rFont val="ＭＳ Ｐゴシック"/>
            <family val="3"/>
            <charset val="128"/>
          </rPr>
          <t>発注者が記入！！</t>
        </r>
        <r>
          <rPr>
            <sz val="9"/>
            <color indexed="81"/>
            <rFont val="ＭＳ Ｐゴシック"/>
            <family val="3"/>
            <charset val="128"/>
          </rPr>
          <t xml:space="preserve">
　工事場所を入力して下さい。</t>
        </r>
      </text>
    </comment>
    <comment ref="W24" authorId="0" shapeId="0" xr:uid="{00000000-0006-0000-0200-000003000000}">
      <text>
        <r>
          <rPr>
            <b/>
            <sz val="10"/>
            <color indexed="81"/>
            <rFont val="MS P ゴシック"/>
            <family val="3"/>
            <charset val="128"/>
          </rPr>
          <t xml:space="preserve">
発注者が使用する欄です。
入札参加者は入力しないでください。</t>
        </r>
      </text>
    </comment>
  </commentList>
</comments>
</file>

<file path=xl/sharedStrings.xml><?xml version="1.0" encoding="utf-8"?>
<sst xmlns="http://schemas.openxmlformats.org/spreadsheetml/2006/main" count="373" uniqueCount="174">
  <si>
    <t>令和　　年　　月　　日</t>
    <rPh sb="0" eb="1">
      <t>レイ</t>
    </rPh>
    <rPh sb="1" eb="2">
      <t>ワ</t>
    </rPh>
    <rPh sb="4" eb="5">
      <t>ネン</t>
    </rPh>
    <rPh sb="7" eb="8">
      <t>ガツ</t>
    </rPh>
    <rPh sb="10" eb="11">
      <t>ヒ</t>
    </rPh>
    <phoneticPr fontId="4"/>
  </si>
  <si>
    <t>（あて先）</t>
    <rPh sb="3" eb="4">
      <t>サキ</t>
    </rPh>
    <phoneticPr fontId="4"/>
  </si>
  <si>
    <t>(カ)</t>
  </si>
  <si>
    <t>ＩＳＯ９００１の取得</t>
    <rPh sb="8" eb="10">
      <t>シュトク</t>
    </rPh>
    <phoneticPr fontId="4"/>
  </si>
  <si>
    <t>（入札参加者）</t>
    <rPh sb="1" eb="3">
      <t>ニュウサツ</t>
    </rPh>
    <rPh sb="3" eb="6">
      <t>サンカシャ</t>
    </rPh>
    <phoneticPr fontId="4"/>
  </si>
  <si>
    <t>下記工事について、総合評価自己採点方式に伴う関係書類を提出します。
なお、内容については事実と相違ないことを誓約します。</t>
    <rPh sb="0" eb="2">
      <t>カキ</t>
    </rPh>
    <rPh sb="2" eb="4">
      <t>コウジ</t>
    </rPh>
    <rPh sb="9" eb="11">
      <t>ソウゴウ</t>
    </rPh>
    <rPh sb="11" eb="13">
      <t>ヒョウカ</t>
    </rPh>
    <rPh sb="13" eb="15">
      <t>ジコ</t>
    </rPh>
    <rPh sb="15" eb="17">
      <t>サイテン</t>
    </rPh>
    <rPh sb="17" eb="19">
      <t>ホウシキ</t>
    </rPh>
    <rPh sb="20" eb="21">
      <t>トモナ</t>
    </rPh>
    <rPh sb="22" eb="24">
      <t>カンケイ</t>
    </rPh>
    <rPh sb="24" eb="26">
      <t>ショルイ</t>
    </rPh>
    <rPh sb="27" eb="29">
      <t>テイシュツ</t>
    </rPh>
    <rPh sb="37" eb="39">
      <t>ナイヨウ</t>
    </rPh>
    <rPh sb="44" eb="46">
      <t>ジジツ</t>
    </rPh>
    <rPh sb="47" eb="49">
      <t>ソウイ</t>
    </rPh>
    <rPh sb="54" eb="56">
      <t>セイヤク</t>
    </rPh>
    <phoneticPr fontId="4"/>
  </si>
  <si>
    <t>優秀工事表彰</t>
    <rPh sb="0" eb="2">
      <t>ユウシュウ</t>
    </rPh>
    <rPh sb="2" eb="4">
      <t>コウジ</t>
    </rPh>
    <rPh sb="4" eb="6">
      <t>ヒョウショウ</t>
    </rPh>
    <phoneticPr fontId="4"/>
  </si>
  <si>
    <t>パートナーシップ構築宣言の公表</t>
    <rPh sb="8" eb="12">
      <t>コウチクセンゲン</t>
    </rPh>
    <rPh sb="13" eb="15">
      <t>コウヒョウ</t>
    </rPh>
    <phoneticPr fontId="4"/>
  </si>
  <si>
    <t>・Ａ，Ｂのどちらかに〇をつけてください</t>
  </si>
  <si>
    <t>代表者名</t>
    <rPh sb="0" eb="3">
      <t>ダイヒョウシャ</t>
    </rPh>
    <rPh sb="3" eb="4">
      <t>メイ</t>
    </rPh>
    <phoneticPr fontId="4"/>
  </si>
  <si>
    <t>所 在 地</t>
    <rPh sb="0" eb="1">
      <t>トコロ</t>
    </rPh>
    <rPh sb="2" eb="3">
      <t>ザイ</t>
    </rPh>
    <rPh sb="4" eb="5">
      <t>チ</t>
    </rPh>
    <phoneticPr fontId="4"/>
  </si>
  <si>
    <t>連絡担当者</t>
    <rPh sb="0" eb="2">
      <t>レンラク</t>
    </rPh>
    <rPh sb="2" eb="3">
      <t>タン</t>
    </rPh>
    <rPh sb="3" eb="4">
      <t>トウ</t>
    </rPh>
    <rPh sb="4" eb="5">
      <t>シャ</t>
    </rPh>
    <phoneticPr fontId="4"/>
  </si>
  <si>
    <t>災害防止活動等の実績</t>
    <rPh sb="0" eb="2">
      <t>サイガイ</t>
    </rPh>
    <rPh sb="2" eb="4">
      <t>ボウシ</t>
    </rPh>
    <rPh sb="4" eb="6">
      <t>カツドウ</t>
    </rPh>
    <rPh sb="6" eb="7">
      <t>トウ</t>
    </rPh>
    <rPh sb="8" eb="10">
      <t>ジッセキ</t>
    </rPh>
    <phoneticPr fontId="4"/>
  </si>
  <si>
    <t>名称・商号</t>
    <rPh sb="0" eb="2">
      <t>メイショウ</t>
    </rPh>
    <rPh sb="3" eb="5">
      <t>ショウゴウ</t>
    </rPh>
    <phoneticPr fontId="4"/>
  </si>
  <si>
    <t>自己
採点</t>
    <rPh sb="0" eb="2">
      <t>ジコ</t>
    </rPh>
    <rPh sb="3" eb="5">
      <t>サイテン</t>
    </rPh>
    <phoneticPr fontId="4"/>
  </si>
  <si>
    <t>(ア)</t>
  </si>
  <si>
    <t>地理的条件</t>
    <rPh sb="0" eb="3">
      <t>チリテキ</t>
    </rPh>
    <rPh sb="3" eb="5">
      <t>ジョウケン</t>
    </rPh>
    <phoneticPr fontId="4"/>
  </si>
  <si>
    <t>電　　話</t>
    <rPh sb="0" eb="1">
      <t>デン</t>
    </rPh>
    <rPh sb="3" eb="4">
      <t>ハナシ</t>
    </rPh>
    <phoneticPr fontId="4"/>
  </si>
  <si>
    <t>式</t>
    <rPh sb="0" eb="1">
      <t>シキ</t>
    </rPh>
    <phoneticPr fontId="4"/>
  </si>
  <si>
    <t>工事場所：</t>
    <rPh sb="0" eb="2">
      <t>コウジ</t>
    </rPh>
    <rPh sb="2" eb="4">
      <t>バショ</t>
    </rPh>
    <phoneticPr fontId="4"/>
  </si>
  <si>
    <t>評価項目選択型</t>
    <rPh sb="0" eb="2">
      <t>ヒョウカ</t>
    </rPh>
    <rPh sb="2" eb="4">
      <t>コウモク</t>
    </rPh>
    <rPh sb="4" eb="6">
      <t>センタク</t>
    </rPh>
    <phoneticPr fontId="4"/>
  </si>
  <si>
    <t>該当する評価項目の提出資料を、必ず入札説明書で確認してください。</t>
    <rPh sb="0" eb="2">
      <t>ガイトウ</t>
    </rPh>
    <rPh sb="4" eb="6">
      <t>ヒョウカ</t>
    </rPh>
    <rPh sb="6" eb="8">
      <t>コウモク</t>
    </rPh>
    <rPh sb="9" eb="11">
      <t>テイシュツ</t>
    </rPh>
    <rPh sb="11" eb="13">
      <t>シリョウ</t>
    </rPh>
    <rPh sb="15" eb="16">
      <t>カナラ</t>
    </rPh>
    <rPh sb="17" eb="19">
      <t>ニュウサツ</t>
    </rPh>
    <rPh sb="19" eb="22">
      <t>セツメイショ</t>
    </rPh>
    <rPh sb="23" eb="25">
      <t>カクニン</t>
    </rPh>
    <phoneticPr fontId="4"/>
  </si>
  <si>
    <t>自己採点申請書</t>
  </si>
  <si>
    <t>評価項目</t>
    <rPh sb="0" eb="2">
      <t>ヒョウカ</t>
    </rPh>
    <rPh sb="2" eb="4">
      <t>コウモク</t>
    </rPh>
    <phoneticPr fontId="4"/>
  </si>
  <si>
    <t>該当</t>
    <rPh sb="0" eb="2">
      <t>ガイトウ</t>
    </rPh>
    <phoneticPr fontId="4"/>
  </si>
  <si>
    <t>受付記号</t>
    <rPh sb="0" eb="2">
      <t>ウケツケ</t>
    </rPh>
    <rPh sb="2" eb="4">
      <t>キゴウ</t>
    </rPh>
    <phoneticPr fontId="4"/>
  </si>
  <si>
    <t>配点</t>
    <rPh sb="0" eb="2">
      <t>ハイテン</t>
    </rPh>
    <phoneticPr fontId="4"/>
  </si>
  <si>
    <t>提出様式</t>
    <rPh sb="0" eb="2">
      <t>テイシュツ</t>
    </rPh>
    <rPh sb="2" eb="4">
      <t>ヨウシキ</t>
    </rPh>
    <phoneticPr fontId="4"/>
  </si>
  <si>
    <t>ア</t>
  </si>
  <si>
    <t>企業の技術能力</t>
    <rPh sb="0" eb="2">
      <t>キギョウ</t>
    </rPh>
    <rPh sb="3" eb="5">
      <t>ギジュツ</t>
    </rPh>
    <rPh sb="5" eb="7">
      <t>ノウリョク</t>
    </rPh>
    <phoneticPr fontId="4"/>
  </si>
  <si>
    <t>工事成績評定</t>
    <rPh sb="0" eb="2">
      <t>コウジ</t>
    </rPh>
    <rPh sb="2" eb="4">
      <t>セイセキ</t>
    </rPh>
    <rPh sb="4" eb="6">
      <t>ヒョウテイ</t>
    </rPh>
    <phoneticPr fontId="4"/>
  </si>
  <si>
    <t>※</t>
  </si>
  <si>
    <t>新製品・新技術の活用</t>
    <rPh sb="0" eb="3">
      <t>シンセイヒン</t>
    </rPh>
    <rPh sb="4" eb="7">
      <t>シンギジュツ</t>
    </rPh>
    <rPh sb="8" eb="10">
      <t>カツヨウ</t>
    </rPh>
    <phoneticPr fontId="4"/>
  </si>
  <si>
    <t>労働災害防止対策</t>
    <rPh sb="0" eb="2">
      <t>ロウドウ</t>
    </rPh>
    <rPh sb="2" eb="4">
      <t>サイガイ</t>
    </rPh>
    <rPh sb="4" eb="6">
      <t>ボウシ</t>
    </rPh>
    <rPh sb="6" eb="8">
      <t>タイサク</t>
    </rPh>
    <phoneticPr fontId="4"/>
  </si>
  <si>
    <t>イ</t>
  </si>
  <si>
    <t>災害防止活動等の協定</t>
    <rPh sb="0" eb="2">
      <t>サイガイ</t>
    </rPh>
    <rPh sb="2" eb="4">
      <t>ボウシ</t>
    </rPh>
    <rPh sb="4" eb="6">
      <t>カツドウ</t>
    </rPh>
    <rPh sb="6" eb="7">
      <t>トウ</t>
    </rPh>
    <rPh sb="8" eb="10">
      <t>キョウテイ</t>
    </rPh>
    <phoneticPr fontId="4"/>
  </si>
  <si>
    <t>「該当」の欄は、今回の工事に該当する評価項目を入札説明書で確認してください。</t>
    <rPh sb="1" eb="3">
      <t>ガイトウ</t>
    </rPh>
    <rPh sb="5" eb="6">
      <t>ラン</t>
    </rPh>
    <rPh sb="8" eb="10">
      <t>コンカイ</t>
    </rPh>
    <rPh sb="11" eb="13">
      <t>コウジ</t>
    </rPh>
    <rPh sb="14" eb="16">
      <t>ガイトウ</t>
    </rPh>
    <rPh sb="18" eb="20">
      <t>ヒョウカ</t>
    </rPh>
    <rPh sb="20" eb="22">
      <t>コウモク</t>
    </rPh>
    <rPh sb="23" eb="25">
      <t>ニュウサツ</t>
    </rPh>
    <rPh sb="25" eb="28">
      <t>セツメイショ</t>
    </rPh>
    <rPh sb="29" eb="31">
      <t>カクニン</t>
    </rPh>
    <phoneticPr fontId="4"/>
  </si>
  <si>
    <t>（電子入札での提出時には提出日の記入は必要ありません）</t>
    <rPh sb="1" eb="3">
      <t>デンシ</t>
    </rPh>
    <rPh sb="3" eb="5">
      <t>ニュウサツ</t>
    </rPh>
    <rPh sb="7" eb="9">
      <t>テイシュツ</t>
    </rPh>
    <rPh sb="9" eb="10">
      <t>ジ</t>
    </rPh>
    <rPh sb="12" eb="14">
      <t>テイシュツ</t>
    </rPh>
    <rPh sb="14" eb="15">
      <t>ビ</t>
    </rPh>
    <rPh sb="16" eb="18">
      <t>キニュウ</t>
    </rPh>
    <rPh sb="19" eb="21">
      <t>ヒツヨウ</t>
    </rPh>
    <phoneticPr fontId="4"/>
  </si>
  <si>
    <t>企業の社会的貢献度</t>
    <rPh sb="0" eb="2">
      <t>キギョウ</t>
    </rPh>
    <rPh sb="3" eb="6">
      <t>シャカイテキ</t>
    </rPh>
    <rPh sb="6" eb="8">
      <t>コウケン</t>
    </rPh>
    <rPh sb="8" eb="9">
      <t>ド</t>
    </rPh>
    <phoneticPr fontId="4"/>
  </si>
  <si>
    <t>施工経験</t>
    <rPh sb="0" eb="2">
      <t>セコウ</t>
    </rPh>
    <rPh sb="2" eb="4">
      <t>ケイケン</t>
    </rPh>
    <phoneticPr fontId="4"/>
  </si>
  <si>
    <t>ウ</t>
  </si>
  <si>
    <t>配置予定技術者の技術能力</t>
    <rPh sb="0" eb="2">
      <t>ハイチ</t>
    </rPh>
    <rPh sb="2" eb="4">
      <t>ヨテイ</t>
    </rPh>
    <rPh sb="4" eb="7">
      <t>ギジュツシャ</t>
    </rPh>
    <rPh sb="8" eb="10">
      <t>ギジュツ</t>
    </rPh>
    <rPh sb="10" eb="12">
      <t>ノウリョク</t>
    </rPh>
    <phoneticPr fontId="4"/>
  </si>
  <si>
    <t>カ</t>
  </si>
  <si>
    <t>合　計</t>
    <rPh sb="0" eb="1">
      <t>ゴウ</t>
    </rPh>
    <rPh sb="2" eb="3">
      <t>ケイ</t>
    </rPh>
    <phoneticPr fontId="4"/>
  </si>
  <si>
    <t>ク</t>
  </si>
  <si>
    <t>（兼落札候補者用提出書）</t>
    <rPh sb="1" eb="2">
      <t>ケン</t>
    </rPh>
    <rPh sb="2" eb="4">
      <t>ラクサツ</t>
    </rPh>
    <rPh sb="4" eb="8">
      <t>コウホシャヨウ</t>
    </rPh>
    <rPh sb="8" eb="10">
      <t>テイシュツ</t>
    </rPh>
    <rPh sb="10" eb="11">
      <t>ショ</t>
    </rPh>
    <phoneticPr fontId="4"/>
  </si>
  <si>
    <t>企業の地域精通度</t>
    <rPh sb="0" eb="2">
      <t>キギョウ</t>
    </rPh>
    <rPh sb="3" eb="5">
      <t>チイキ</t>
    </rPh>
    <rPh sb="5" eb="7">
      <t>セイツウ</t>
    </rPh>
    <rPh sb="7" eb="8">
      <t>ド</t>
    </rPh>
    <phoneticPr fontId="4"/>
  </si>
  <si>
    <t>その他</t>
    <rPh sb="2" eb="3">
      <t>ホカ</t>
    </rPh>
    <phoneticPr fontId="4"/>
  </si>
  <si>
    <t>ケ</t>
  </si>
  <si>
    <t>企業の社会的貢献度</t>
    <rPh sb="0" eb="2">
      <t>キギョウ</t>
    </rPh>
    <rPh sb="3" eb="6">
      <t>シャカイテキ</t>
    </rPh>
    <rPh sb="6" eb="9">
      <t>コウケンド</t>
    </rPh>
    <phoneticPr fontId="4"/>
  </si>
  <si>
    <t>除雪契約実績</t>
  </si>
  <si>
    <t>(ウ)</t>
  </si>
  <si>
    <t>コ</t>
  </si>
  <si>
    <t>サ</t>
  </si>
  <si>
    <t>企業倫理や信頼性等</t>
    <rPh sb="0" eb="2">
      <t>キギョウ</t>
    </rPh>
    <rPh sb="2" eb="4">
      <t>リンリ</t>
    </rPh>
    <rPh sb="5" eb="8">
      <t>シンライセイ</t>
    </rPh>
    <rPh sb="8" eb="9">
      <t>トウ</t>
    </rPh>
    <phoneticPr fontId="4"/>
  </si>
  <si>
    <t>シ</t>
  </si>
  <si>
    <t>提出前に必ず確認してください。</t>
    <rPh sb="0" eb="2">
      <t>テイシュツ</t>
    </rPh>
    <rPh sb="2" eb="3">
      <t>マエ</t>
    </rPh>
    <rPh sb="4" eb="5">
      <t>カナラ</t>
    </rPh>
    <rPh sb="6" eb="8">
      <t>カクニン</t>
    </rPh>
    <phoneticPr fontId="4"/>
  </si>
  <si>
    <t>エクセルの「計算方法の設定」が「自動」になっていない場合は「自動」に設定してください。</t>
    <rPh sb="6" eb="8">
      <t>ケイサン</t>
    </rPh>
    <rPh sb="8" eb="10">
      <t>ホウホウ</t>
    </rPh>
    <rPh sb="11" eb="13">
      <t>セッテイ</t>
    </rPh>
    <rPh sb="16" eb="18">
      <t>ジドウ</t>
    </rPh>
    <rPh sb="26" eb="28">
      <t>バアイ</t>
    </rPh>
    <rPh sb="30" eb="32">
      <t>ジドウ</t>
    </rPh>
    <rPh sb="34" eb="36">
      <t>セッテイ</t>
    </rPh>
    <phoneticPr fontId="4"/>
  </si>
  <si>
    <t>(イ)</t>
  </si>
  <si>
    <t>(エ)</t>
  </si>
  <si>
    <t>登録基幹技能者の配置</t>
    <rPh sb="0" eb="2">
      <t>トウロク</t>
    </rPh>
    <rPh sb="2" eb="4">
      <t>キカン</t>
    </rPh>
    <rPh sb="4" eb="7">
      <t>ギノウシャ</t>
    </rPh>
    <rPh sb="8" eb="10">
      <t>ハイチ</t>
    </rPh>
    <phoneticPr fontId="4"/>
  </si>
  <si>
    <t>担い手確保・育成に関する取組</t>
    <rPh sb="0" eb="1">
      <t>ニナ</t>
    </rPh>
    <rPh sb="2" eb="3">
      <t>テ</t>
    </rPh>
    <rPh sb="3" eb="5">
      <t>カクホ</t>
    </rPh>
    <rPh sb="6" eb="8">
      <t>イクセイ</t>
    </rPh>
    <rPh sb="9" eb="10">
      <t>カン</t>
    </rPh>
    <rPh sb="12" eb="14">
      <t>トリクミ</t>
    </rPh>
    <phoneticPr fontId="4"/>
  </si>
  <si>
    <t>入札時には本紙を入札金額見積内訳書とともに電子入札システムにより提出してください。</t>
  </si>
  <si>
    <t>(オ)</t>
  </si>
  <si>
    <t>優秀技術者表彰</t>
  </si>
  <si>
    <t>技術者の対応能力（ﾋｱﾘﾝｸﾞ）</t>
    <rPh sb="0" eb="3">
      <t>ギジュツシャ</t>
    </rPh>
    <rPh sb="4" eb="6">
      <t>タイオウ</t>
    </rPh>
    <rPh sb="6" eb="8">
      <t>ノウリョク</t>
    </rPh>
    <phoneticPr fontId="4"/>
  </si>
  <si>
    <t>当該工事の理解度・取組姿勢（ﾋｱﾘﾝｸﾞ）</t>
    <rPh sb="0" eb="2">
      <t>トウガイ</t>
    </rPh>
    <rPh sb="2" eb="4">
      <t>コウジ</t>
    </rPh>
    <rPh sb="5" eb="8">
      <t>リカイド</t>
    </rPh>
    <rPh sb="9" eb="11">
      <t>トリクミ</t>
    </rPh>
    <rPh sb="11" eb="13">
      <t>シセイ</t>
    </rPh>
    <phoneticPr fontId="4"/>
  </si>
  <si>
    <t>技術者の専門技術力（ﾋｱﾘﾝｸﾞ）</t>
    <rPh sb="0" eb="3">
      <t>ギジュツシャ</t>
    </rPh>
    <rPh sb="4" eb="6">
      <t>センモン</t>
    </rPh>
    <rPh sb="6" eb="7">
      <t>ワザ</t>
    </rPh>
    <rPh sb="7" eb="8">
      <t>ジュツ</t>
    </rPh>
    <rPh sb="8" eb="9">
      <t>リョク</t>
    </rPh>
    <phoneticPr fontId="4"/>
  </si>
  <si>
    <t>（エ）</t>
  </si>
  <si>
    <t>大項目</t>
    <rPh sb="0" eb="3">
      <t>ダイコウモク</t>
    </rPh>
    <phoneticPr fontId="4"/>
  </si>
  <si>
    <t>小項目</t>
    <rPh sb="0" eb="3">
      <t>ショウコウモク</t>
    </rPh>
    <phoneticPr fontId="4"/>
  </si>
  <si>
    <t>カーボンニュートラルの取組</t>
    <rPh sb="11" eb="13">
      <t>トリクミ</t>
    </rPh>
    <phoneticPr fontId="4"/>
  </si>
  <si>
    <t>インターンシップ等の受入れ実績</t>
  </si>
  <si>
    <t>「自己採点」の欄は、ガイドライン及び入札説明書の評価基準・配点に基づく自社の想定する点を必ず記入してください。（実績がない場合は０点を入力してください。）ただし、「該当」欄に「○」がない場合は入力不要です。</t>
    <rPh sb="1" eb="3">
      <t>ジコ</t>
    </rPh>
    <rPh sb="3" eb="5">
      <t>サイテン</t>
    </rPh>
    <rPh sb="7" eb="8">
      <t>ラン</t>
    </rPh>
    <rPh sb="16" eb="17">
      <t>オヨ</t>
    </rPh>
    <rPh sb="18" eb="20">
      <t>ニュウサツ</t>
    </rPh>
    <rPh sb="20" eb="23">
      <t>セツメイショ</t>
    </rPh>
    <rPh sb="24" eb="26">
      <t>ヒョウカ</t>
    </rPh>
    <rPh sb="26" eb="28">
      <t>キジュン</t>
    </rPh>
    <rPh sb="29" eb="31">
      <t>ハイテン</t>
    </rPh>
    <rPh sb="32" eb="33">
      <t>モト</t>
    </rPh>
    <rPh sb="35" eb="37">
      <t>ジシャ</t>
    </rPh>
    <rPh sb="38" eb="40">
      <t>ソウテイ</t>
    </rPh>
    <rPh sb="42" eb="43">
      <t>テン</t>
    </rPh>
    <rPh sb="44" eb="45">
      <t>カナラ</t>
    </rPh>
    <rPh sb="46" eb="48">
      <t>キニュウ</t>
    </rPh>
    <rPh sb="56" eb="58">
      <t>ジッセキ</t>
    </rPh>
    <rPh sb="61" eb="63">
      <t>バアイ</t>
    </rPh>
    <rPh sb="65" eb="66">
      <t>テン</t>
    </rPh>
    <rPh sb="67" eb="69">
      <t>ニュウリョク</t>
    </rPh>
    <rPh sb="82" eb="84">
      <t>ガイトウ</t>
    </rPh>
    <rPh sb="85" eb="86">
      <t>ラン</t>
    </rPh>
    <rPh sb="93" eb="95">
      <t>バアイ</t>
    </rPh>
    <rPh sb="96" eb="98">
      <t>ニュウリョク</t>
    </rPh>
    <rPh sb="98" eb="100">
      <t>フヨウ</t>
    </rPh>
    <phoneticPr fontId="4"/>
  </si>
  <si>
    <t>１／○○</t>
  </si>
  <si>
    <t>設ける</t>
    <rPh sb="0" eb="1">
      <t>モウ</t>
    </rPh>
    <phoneticPr fontId="4"/>
  </si>
  <si>
    <t>設けない</t>
    <rPh sb="0" eb="1">
      <t>モウ</t>
    </rPh>
    <phoneticPr fontId="4"/>
  </si>
  <si>
    <t>削除する</t>
    <rPh sb="0" eb="2">
      <t>サクジョ</t>
    </rPh>
    <phoneticPr fontId="4"/>
  </si>
  <si>
    <t>中間点</t>
    <rPh sb="0" eb="2">
      <t>チュウカン</t>
    </rPh>
    <rPh sb="2" eb="3">
      <t>テン</t>
    </rPh>
    <phoneticPr fontId="4"/>
  </si>
  <si>
    <t>令和　年　　月　　日</t>
    <rPh sb="0" eb="1">
      <t>レイ</t>
    </rPh>
    <rPh sb="1" eb="2">
      <t>ワ</t>
    </rPh>
    <rPh sb="3" eb="4">
      <t>ネン</t>
    </rPh>
    <rPh sb="6" eb="7">
      <t>ツキ</t>
    </rPh>
    <rPh sb="9" eb="10">
      <t>ニチ</t>
    </rPh>
    <phoneticPr fontId="4"/>
  </si>
  <si>
    <t>削除しない</t>
    <rPh sb="0" eb="2">
      <t>サクジョ</t>
    </rPh>
    <phoneticPr fontId="4"/>
  </si>
  <si>
    <t>評価項目選択型</t>
    <rPh sb="0" eb="2">
      <t>ヒョウカ</t>
    </rPh>
    <rPh sb="2" eb="4">
      <t>コウモク</t>
    </rPh>
    <rPh sb="4" eb="7">
      <t>センタクガタ</t>
    </rPh>
    <phoneticPr fontId="4"/>
  </si>
  <si>
    <t>「自己採点申請書」の提出方法について</t>
    <rPh sb="1" eb="3">
      <t>ジコ</t>
    </rPh>
    <rPh sb="3" eb="5">
      <t>サイテン</t>
    </rPh>
    <rPh sb="5" eb="8">
      <t>シンセイショ</t>
    </rPh>
    <rPh sb="10" eb="12">
      <t>テイシュツ</t>
    </rPh>
    <rPh sb="12" eb="14">
      <t>ホウホウ</t>
    </rPh>
    <phoneticPr fontId="4"/>
  </si>
  <si>
    <t>画面イメージ</t>
    <rPh sb="0" eb="2">
      <t>ガメン</t>
    </rPh>
    <phoneticPr fontId="4"/>
  </si>
  <si>
    <t>※埼玉県電子入札共同システム　電子入札システム　一般競争入札（ダイレクト型）操作マニュアル　より</t>
    <rPh sb="1" eb="4">
      <t>サイタマケン</t>
    </rPh>
    <rPh sb="4" eb="6">
      <t>デンシ</t>
    </rPh>
    <rPh sb="6" eb="8">
      <t>ニュウサツ</t>
    </rPh>
    <rPh sb="8" eb="10">
      <t>キョウドウ</t>
    </rPh>
    <rPh sb="15" eb="17">
      <t>デンシ</t>
    </rPh>
    <rPh sb="17" eb="19">
      <t>ニュウサツ</t>
    </rPh>
    <rPh sb="24" eb="26">
      <t>イッパン</t>
    </rPh>
    <rPh sb="26" eb="28">
      <t>キョウソウ</t>
    </rPh>
    <rPh sb="28" eb="30">
      <t>ニュウサツ</t>
    </rPh>
    <rPh sb="36" eb="37">
      <t>ガタ</t>
    </rPh>
    <rPh sb="38" eb="40">
      <t>ソウサ</t>
    </rPh>
    <phoneticPr fontId="4"/>
  </si>
  <si>
    <t>　ファイルイメージ</t>
  </si>
  <si>
    <t>必須評価項目</t>
    <rPh sb="0" eb="2">
      <t>ヒッス</t>
    </rPh>
    <rPh sb="2" eb="4">
      <t>ヒョウカ</t>
    </rPh>
    <rPh sb="4" eb="6">
      <t>コウモク</t>
    </rPh>
    <phoneticPr fontId="4"/>
  </si>
  <si>
    <t>建設資材県産品の選定</t>
    <rPh sb="0" eb="2">
      <t>ケンセツ</t>
    </rPh>
    <rPh sb="2" eb="4">
      <t>シザイ</t>
    </rPh>
    <rPh sb="4" eb="7">
      <t>ケンサンヒン</t>
    </rPh>
    <rPh sb="8" eb="10">
      <t>センテイ</t>
    </rPh>
    <phoneticPr fontId="4"/>
  </si>
  <si>
    <r>
      <t>企業の社会的貢献の実績</t>
    </r>
    <r>
      <rPr>
        <sz val="8"/>
        <rFont val="ＭＳ ゴシック"/>
        <family val="3"/>
        <charset val="128"/>
      </rPr>
      <t>(施設管理への協力活動・研修)</t>
    </r>
    <rPh sb="5" eb="6">
      <t>テキ</t>
    </rPh>
    <rPh sb="9" eb="11">
      <t>ジッセキ</t>
    </rPh>
    <rPh sb="12" eb="14">
      <t>シセツ</t>
    </rPh>
    <rPh sb="14" eb="16">
      <t>カンリ</t>
    </rPh>
    <rPh sb="18" eb="20">
      <t>キョウリョク</t>
    </rPh>
    <rPh sb="20" eb="22">
      <t>カツドウ</t>
    </rPh>
    <rPh sb="23" eb="25">
      <t>ケンシュウ</t>
    </rPh>
    <phoneticPr fontId="4"/>
  </si>
  <si>
    <t>備考</t>
  </si>
  <si>
    <t>ＣＯ２削減対策</t>
    <rPh sb="3" eb="5">
      <t>サクゲン</t>
    </rPh>
    <rPh sb="5" eb="7">
      <t>タイサク</t>
    </rPh>
    <phoneticPr fontId="4"/>
  </si>
  <si>
    <t>（ウ）</t>
  </si>
  <si>
    <t>継続教育（ＣＰＤ）への取組</t>
    <rPh sb="0" eb="2">
      <t>ケイゾク</t>
    </rPh>
    <rPh sb="2" eb="4">
      <t>キョウイク</t>
    </rPh>
    <rPh sb="11" eb="13">
      <t>トリクミ</t>
    </rPh>
    <phoneticPr fontId="4"/>
  </si>
  <si>
    <t>令和　年　　月　　日</t>
  </si>
  <si>
    <t>○</t>
  </si>
  <si>
    <t>生産性の向上</t>
    <rPh sb="0" eb="3">
      <t>セイサンセイ</t>
    </rPh>
    <rPh sb="4" eb="6">
      <t>コウジョウ</t>
    </rPh>
    <phoneticPr fontId="4"/>
  </si>
  <si>
    <t>ＩＣＴ活用工事の実施</t>
    <rPh sb="3" eb="5">
      <t>カツヨウ</t>
    </rPh>
    <rPh sb="5" eb="7">
      <t>コウジ</t>
    </rPh>
    <rPh sb="8" eb="10">
      <t>ジッシ</t>
    </rPh>
    <phoneticPr fontId="4"/>
  </si>
  <si>
    <t>ス</t>
  </si>
  <si>
    <t>市内下請の選定</t>
    <rPh sb="0" eb="2">
      <t>シナイ</t>
    </rPh>
    <rPh sb="2" eb="4">
      <t>シタウケ</t>
    </rPh>
    <rPh sb="5" eb="7">
      <t>センテイ</t>
    </rPh>
    <phoneticPr fontId="4"/>
  </si>
  <si>
    <t>ケ（ア）地理的条件</t>
    <rPh sb="4" eb="7">
      <t>チリテキ</t>
    </rPh>
    <rPh sb="7" eb="9">
      <t>ジョウケン</t>
    </rPh>
    <phoneticPr fontId="4"/>
  </si>
  <si>
    <t>イ（ア）災害防止活動等の協定</t>
    <rPh sb="4" eb="6">
      <t>サイガイ</t>
    </rPh>
    <rPh sb="6" eb="8">
      <t>ボウシ</t>
    </rPh>
    <rPh sb="8" eb="10">
      <t>カツドウ</t>
    </rPh>
    <rPh sb="10" eb="11">
      <t>トウ</t>
    </rPh>
    <rPh sb="12" eb="14">
      <t>キョウテイ</t>
    </rPh>
    <phoneticPr fontId="4"/>
  </si>
  <si>
    <t>確認,修正後
の自己採点</t>
    <rPh sb="0" eb="2">
      <t>カクニン</t>
    </rPh>
    <rPh sb="3" eb="5">
      <t>シュウセイ</t>
    </rPh>
    <rPh sb="5" eb="6">
      <t>ゴ</t>
    </rPh>
    <rPh sb="8" eb="10">
      <t>ジコ</t>
    </rPh>
    <rPh sb="10" eb="12">
      <t>サイテン</t>
    </rPh>
    <phoneticPr fontId="4"/>
  </si>
  <si>
    <t>（あて先）</t>
  </si>
  <si>
    <t>住所</t>
  </si>
  <si>
    <t>商号又は名称</t>
  </si>
  <si>
    <t>代表者氏名</t>
  </si>
  <si>
    <t>低入札価格調査に係る事前申出書</t>
    <rPh sb="14" eb="15">
      <t>ショ</t>
    </rPh>
    <phoneticPr fontId="4"/>
  </si>
  <si>
    <t>記</t>
  </si>
  <si>
    <t>Ａ　調査を辞退します。</t>
  </si>
  <si>
    <t>　　この結果、失格となることについては、異存ありません。</t>
  </si>
  <si>
    <t>Ｂ　調査に協力します。</t>
  </si>
  <si>
    <t>・Ａを選択したことにより、不利益な取扱いを受けることはありません。</t>
  </si>
  <si>
    <t>・Ｂを選択した場合でも、入札執行後に低入札価格調査確認資料等の提出に代わる申出書を提出することができます。</t>
    <rPh sb="12" eb="14">
      <t>ニュウサツ</t>
    </rPh>
    <rPh sb="14" eb="16">
      <t>シッコウ</t>
    </rPh>
    <rPh sb="16" eb="17">
      <t>ゴ</t>
    </rPh>
    <phoneticPr fontId="4"/>
  </si>
  <si>
    <t>配点</t>
    <rPh sb="0" eb="2">
      <t>ハイテン</t>
    </rPh>
    <phoneticPr fontId="59"/>
  </si>
  <si>
    <t>落札候補者となった場合は、本紙に提出日を記入し、関係する技術資料を添付して提出してください。</t>
    <rPh sb="0" eb="2">
      <t>ラクサツ</t>
    </rPh>
    <rPh sb="2" eb="5">
      <t>コウホシャ</t>
    </rPh>
    <rPh sb="9" eb="11">
      <t>バアイ</t>
    </rPh>
    <rPh sb="13" eb="15">
      <t>ホンシ</t>
    </rPh>
    <rPh sb="16" eb="18">
      <t>テイシュツ</t>
    </rPh>
    <rPh sb="18" eb="19">
      <t>ビ</t>
    </rPh>
    <rPh sb="20" eb="22">
      <t>キニュウ</t>
    </rPh>
    <rPh sb="24" eb="26">
      <t>カンケイ</t>
    </rPh>
    <rPh sb="28" eb="30">
      <t>ギジュツ</t>
    </rPh>
    <rPh sb="30" eb="32">
      <t>シリョウ</t>
    </rPh>
    <rPh sb="33" eb="35">
      <t>テンプ</t>
    </rPh>
    <rPh sb="37" eb="39">
      <t>テイシュツ</t>
    </rPh>
    <phoneticPr fontId="4"/>
  </si>
  <si>
    <t>ＳＤＧｓへの取組</t>
    <rPh sb="6" eb="8">
      <t>トリクミ</t>
    </rPh>
    <phoneticPr fontId="4"/>
  </si>
  <si>
    <t>キ</t>
  </si>
  <si>
    <t>金　　　　額</t>
    <rPh sb="0" eb="1">
      <t>キン</t>
    </rPh>
    <rPh sb="5" eb="6">
      <t>ガク</t>
    </rPh>
    <phoneticPr fontId="4"/>
  </si>
  <si>
    <t>（オ）</t>
  </si>
  <si>
    <t>・記載がない場合は、第11条の調査を実施します。</t>
    <rPh sb="1" eb="3">
      <t>キサイ</t>
    </rPh>
    <rPh sb="6" eb="8">
      <t>バアイ</t>
    </rPh>
    <rPh sb="10" eb="11">
      <t>ダイ</t>
    </rPh>
    <rPh sb="13" eb="14">
      <t>ジョウ</t>
    </rPh>
    <rPh sb="15" eb="17">
      <t>チョウサ</t>
    </rPh>
    <rPh sb="18" eb="20">
      <t>ジッシ</t>
    </rPh>
    <phoneticPr fontId="4"/>
  </si>
  <si>
    <t>市内下請の選定</t>
    <rPh sb="0" eb="2">
      <t>シナイ</t>
    </rPh>
    <rPh sb="2" eb="4">
      <t>シタウ</t>
    </rPh>
    <rPh sb="5" eb="7">
      <t>センテイ</t>
    </rPh>
    <phoneticPr fontId="4"/>
  </si>
  <si>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4"/>
  </si>
  <si>
    <t>工事名：</t>
    <rPh sb="0" eb="1">
      <t>コウ</t>
    </rPh>
    <rPh sb="1" eb="2">
      <t>コト</t>
    </rPh>
    <rPh sb="2" eb="3">
      <t>メイ</t>
    </rPh>
    <phoneticPr fontId="4"/>
  </si>
  <si>
    <t>誰もが働きやすい企業</t>
  </si>
  <si>
    <t>工事箇所：</t>
    <rPh sb="0" eb="1">
      <t>コウ</t>
    </rPh>
    <rPh sb="1" eb="2">
      <t>コト</t>
    </rPh>
    <rPh sb="2" eb="3">
      <t>カ</t>
    </rPh>
    <rPh sb="3" eb="4">
      <t>ショ</t>
    </rPh>
    <phoneticPr fontId="4"/>
  </si>
  <si>
    <t>カーボンニュートラルの取組</t>
  </si>
  <si>
    <t>工　　　　種</t>
    <rPh sb="0" eb="1">
      <t>コウ</t>
    </rPh>
    <rPh sb="5" eb="6">
      <t>タネ</t>
    </rPh>
    <phoneticPr fontId="4"/>
  </si>
  <si>
    <t>工事価格</t>
    <rPh sb="0" eb="2">
      <t>コウジ</t>
    </rPh>
    <rPh sb="2" eb="4">
      <t>カカク</t>
    </rPh>
    <phoneticPr fontId="4"/>
  </si>
  <si>
    <t>数  量</t>
    <rPh sb="0" eb="1">
      <t>カズ</t>
    </rPh>
    <rPh sb="3" eb="4">
      <t>リョウ</t>
    </rPh>
    <phoneticPr fontId="4"/>
  </si>
  <si>
    <t>単  位</t>
    <rPh sb="0" eb="1">
      <t>タン</t>
    </rPh>
    <rPh sb="3" eb="4">
      <t>クライ</t>
    </rPh>
    <phoneticPr fontId="4"/>
  </si>
  <si>
    <t>単    価</t>
    <rPh sb="0" eb="1">
      <t>タン</t>
    </rPh>
    <rPh sb="5" eb="6">
      <t>アタイ</t>
    </rPh>
    <phoneticPr fontId="4"/>
  </si>
  <si>
    <t>会社名</t>
    <rPh sb="0" eb="1">
      <t>カイ</t>
    </rPh>
    <rPh sb="1" eb="2">
      <t>シャ</t>
    </rPh>
    <rPh sb="2" eb="3">
      <t>メイ</t>
    </rPh>
    <phoneticPr fontId="4"/>
  </si>
  <si>
    <t>摘　　　要</t>
    <rPh sb="0" eb="1">
      <t>テキ</t>
    </rPh>
    <rPh sb="4" eb="5">
      <t>ヨウ</t>
    </rPh>
    <phoneticPr fontId="4"/>
  </si>
  <si>
    <t>春日部市長　あて</t>
    <rPh sb="0" eb="5">
      <t>カスカベシチョウ</t>
    </rPh>
    <phoneticPr fontId="4"/>
  </si>
  <si>
    <t>保有する資格</t>
  </si>
  <si>
    <t>入札契約に関する不当な強要行為等</t>
    <rPh sb="0" eb="2">
      <t>ニュウサツ</t>
    </rPh>
    <rPh sb="2" eb="4">
      <t>ケイヤク</t>
    </rPh>
    <rPh sb="5" eb="6">
      <t>カン</t>
    </rPh>
    <rPh sb="8" eb="10">
      <t>フトウ</t>
    </rPh>
    <rPh sb="11" eb="13">
      <t>キョウヨウ</t>
    </rPh>
    <rPh sb="13" eb="15">
      <t>コウイ</t>
    </rPh>
    <rPh sb="15" eb="16">
      <t>トウ</t>
    </rPh>
    <phoneticPr fontId="4"/>
  </si>
  <si>
    <t>総合評価の不履行</t>
  </si>
  <si>
    <t>カ（ア）からカ（イ）に該当しない入札参加停止措置</t>
  </si>
  <si>
    <t/>
  </si>
  <si>
    <t>CCUS活用工事の実施</t>
  </si>
  <si>
    <t>障がい者雇用</t>
    <rPh sb="0" eb="1">
      <t>ショウ</t>
    </rPh>
    <rPh sb="3" eb="4">
      <t>シャ</t>
    </rPh>
    <rPh sb="4" eb="6">
      <t>コヨウ</t>
    </rPh>
    <phoneticPr fontId="4"/>
  </si>
  <si>
    <t>Ｒ７年度版</t>
    <rPh sb="2" eb="4">
      <t>ネンド</t>
    </rPh>
    <rPh sb="4" eb="5">
      <t>バン</t>
    </rPh>
    <phoneticPr fontId="4"/>
  </si>
  <si>
    <t>Ｒ７年度版</t>
  </si>
  <si>
    <t>(キ)</t>
  </si>
  <si>
    <t>春日部市南栄町外２地内</t>
    <rPh sb="0" eb="3">
      <t>カスカベ</t>
    </rPh>
    <rPh sb="3" eb="4">
      <t>シ</t>
    </rPh>
    <rPh sb="4" eb="7">
      <t>ナンエイチョウ</t>
    </rPh>
    <rPh sb="7" eb="8">
      <t>ガイ</t>
    </rPh>
    <rPh sb="9" eb="11">
      <t>ジナイ</t>
    </rPh>
    <phoneticPr fontId="4"/>
  </si>
  <si>
    <t>本工事費</t>
    <rPh sb="0" eb="1">
      <t>ホン</t>
    </rPh>
    <rPh sb="1" eb="3">
      <t>コウジ</t>
    </rPh>
    <rPh sb="3" eb="4">
      <t>ヒ</t>
    </rPh>
    <phoneticPr fontId="4"/>
  </si>
  <si>
    <t>　道路新設・改築</t>
    <rPh sb="1" eb="3">
      <t>ドウロ</t>
    </rPh>
    <rPh sb="3" eb="5">
      <t>シンセツ</t>
    </rPh>
    <rPh sb="6" eb="8">
      <t>カイチク</t>
    </rPh>
    <phoneticPr fontId="4"/>
  </si>
  <si>
    <t>　　橋梁下部</t>
    <rPh sb="2" eb="4">
      <t>キョウリョウ</t>
    </rPh>
    <rPh sb="4" eb="6">
      <t>カブ</t>
    </rPh>
    <phoneticPr fontId="4"/>
  </si>
  <si>
    <t>　　交通誘導警備員</t>
    <rPh sb="2" eb="4">
      <t>コウツウ</t>
    </rPh>
    <rPh sb="4" eb="6">
      <t>ユウドウ</t>
    </rPh>
    <rPh sb="6" eb="9">
      <t>ケイビイン</t>
    </rPh>
    <phoneticPr fontId="4"/>
  </si>
  <si>
    <t>　　　交通誘導警備員</t>
    <rPh sb="3" eb="5">
      <t>コウツウ</t>
    </rPh>
    <rPh sb="5" eb="7">
      <t>ユウドウ</t>
    </rPh>
    <rPh sb="7" eb="10">
      <t>ケイビイン</t>
    </rPh>
    <phoneticPr fontId="4"/>
  </si>
  <si>
    <t>　　直接工事費</t>
    <rPh sb="2" eb="4">
      <t>チョクセツ</t>
    </rPh>
    <rPh sb="4" eb="7">
      <t>コウジヒ</t>
    </rPh>
    <phoneticPr fontId="4"/>
  </si>
  <si>
    <t>　　　共通仮設費計</t>
    <rPh sb="3" eb="5">
      <t>キョウツウ</t>
    </rPh>
    <rPh sb="5" eb="7">
      <t>カセツ</t>
    </rPh>
    <rPh sb="7" eb="8">
      <t>ヒ</t>
    </rPh>
    <rPh sb="8" eb="9">
      <t>ケイ</t>
    </rPh>
    <phoneticPr fontId="4"/>
  </si>
  <si>
    <t>　　　共通仮設費（積分）</t>
    <rPh sb="3" eb="5">
      <t>キョウツウ</t>
    </rPh>
    <rPh sb="5" eb="7">
      <t>カセツ</t>
    </rPh>
    <rPh sb="7" eb="8">
      <t>ヒ</t>
    </rPh>
    <rPh sb="9" eb="11">
      <t>セキブン</t>
    </rPh>
    <phoneticPr fontId="4"/>
  </si>
  <si>
    <t>　　純工事費</t>
    <rPh sb="2" eb="3">
      <t>ジュン</t>
    </rPh>
    <rPh sb="3" eb="6">
      <t>コウジヒ</t>
    </rPh>
    <phoneticPr fontId="4"/>
  </si>
  <si>
    <t>　　　現場管理費</t>
    <rPh sb="3" eb="5">
      <t>ゲンバ</t>
    </rPh>
    <rPh sb="5" eb="8">
      <t>カンリヒ</t>
    </rPh>
    <phoneticPr fontId="4"/>
  </si>
  <si>
    <t>　工事原価計</t>
    <rPh sb="1" eb="3">
      <t>コウジ</t>
    </rPh>
    <rPh sb="3" eb="5">
      <t>ゲンカ</t>
    </rPh>
    <rPh sb="5" eb="6">
      <t>ケイ</t>
    </rPh>
    <phoneticPr fontId="4"/>
  </si>
  <si>
    <t>　　一般管理費等</t>
    <rPh sb="2" eb="4">
      <t>イッパン</t>
    </rPh>
    <rPh sb="4" eb="7">
      <t>カンリヒ</t>
    </rPh>
    <rPh sb="7" eb="8">
      <t>トウ</t>
    </rPh>
    <phoneticPr fontId="4"/>
  </si>
  <si>
    <t>　　　うち安全衛生経費</t>
    <rPh sb="5" eb="7">
      <t>アンゼン</t>
    </rPh>
    <rPh sb="7" eb="9">
      <t>エイセイ</t>
    </rPh>
    <rPh sb="9" eb="11">
      <t>ケイヒ</t>
    </rPh>
    <phoneticPr fontId="4"/>
  </si>
  <si>
    <t>　　　　うち建退共制度の掛金</t>
    <rPh sb="6" eb="7">
      <t>タテ</t>
    </rPh>
    <rPh sb="7" eb="8">
      <t>タイ</t>
    </rPh>
    <rPh sb="8" eb="9">
      <t>トモ</t>
    </rPh>
    <rPh sb="9" eb="11">
      <t>セイド</t>
    </rPh>
    <rPh sb="12" eb="14">
      <t>カケキン</t>
    </rPh>
    <phoneticPr fontId="4"/>
  </si>
  <si>
    <t>　　　　うち法定福利費の事業主負担額</t>
    <rPh sb="6" eb="8">
      <t>ホウテイ</t>
    </rPh>
    <rPh sb="8" eb="11">
      <t>フクリヒ</t>
    </rPh>
    <rPh sb="12" eb="14">
      <t>ジギョウ</t>
    </rPh>
    <rPh sb="14" eb="15">
      <t>ヌシ</t>
    </rPh>
    <rPh sb="15" eb="18">
      <t>フタンガク</t>
    </rPh>
    <phoneticPr fontId="4"/>
  </si>
  <si>
    <t>　　　うち労務費</t>
    <rPh sb="5" eb="8">
      <t>ロウムヒ</t>
    </rPh>
    <phoneticPr fontId="4"/>
  </si>
  <si>
    <t>　　　うち材料費</t>
    <rPh sb="5" eb="8">
      <t>ザイリョウヒ</t>
    </rPh>
    <phoneticPr fontId="4"/>
  </si>
  <si>
    <t>　　　仮設付帯工</t>
    <rPh sb="3" eb="5">
      <t>カセツ</t>
    </rPh>
    <rPh sb="5" eb="8">
      <t>フタイコウ</t>
    </rPh>
    <phoneticPr fontId="4"/>
  </si>
  <si>
    <t>　　　河川内土工</t>
    <rPh sb="3" eb="6">
      <t>カセン</t>
    </rPh>
    <rPh sb="6" eb="8">
      <t>ドコウ</t>
    </rPh>
    <phoneticPr fontId="4"/>
  </si>
  <si>
    <t>　　　仮締切鋼矢板撤去工</t>
    <rPh sb="3" eb="6">
      <t>カリシメキリ</t>
    </rPh>
    <rPh sb="6" eb="9">
      <t>コウヤイタ</t>
    </rPh>
    <rPh sb="9" eb="12">
      <t>テッキョコウ</t>
    </rPh>
    <phoneticPr fontId="4"/>
  </si>
  <si>
    <t>　　　下流側既設A2橋台撤去工</t>
    <rPh sb="3" eb="5">
      <t>カリュウ</t>
    </rPh>
    <rPh sb="5" eb="6">
      <t>ガワ</t>
    </rPh>
    <rPh sb="6" eb="8">
      <t>キセツ</t>
    </rPh>
    <rPh sb="10" eb="12">
      <t>キョウダイ</t>
    </rPh>
    <rPh sb="12" eb="15">
      <t>テッキョコウ</t>
    </rPh>
    <phoneticPr fontId="4"/>
  </si>
  <si>
    <t>　　　下流側新設A2橋台築造工</t>
    <rPh sb="3" eb="5">
      <t>カリュウ</t>
    </rPh>
    <rPh sb="5" eb="6">
      <t>ガワ</t>
    </rPh>
    <rPh sb="6" eb="8">
      <t>シンセツ</t>
    </rPh>
    <rPh sb="10" eb="12">
      <t>キョウダイ</t>
    </rPh>
    <rPh sb="12" eb="15">
      <t>チクゾ</t>
    </rPh>
    <phoneticPr fontId="4"/>
  </si>
  <si>
    <t>　　　河川内支保工設置・撤去工</t>
    <rPh sb="5" eb="6">
      <t>ナイ</t>
    </rPh>
    <rPh sb="6" eb="9">
      <t>シホコウ</t>
    </rPh>
    <rPh sb="9" eb="11">
      <t>セッチ</t>
    </rPh>
    <rPh sb="12" eb="15">
      <t>テッキョコウ</t>
    </rPh>
    <phoneticPr fontId="4"/>
  </si>
  <si>
    <t>　　　下流側新設A1橋台築造工</t>
    <rPh sb="3" eb="5">
      <t>カリュウ</t>
    </rPh>
    <rPh sb="5" eb="6">
      <t>ガワ</t>
    </rPh>
    <rPh sb="6" eb="8">
      <t>シンセツ</t>
    </rPh>
    <rPh sb="10" eb="12">
      <t>キョウダイ</t>
    </rPh>
    <rPh sb="12" eb="15">
      <t>チクゾ</t>
    </rPh>
    <phoneticPr fontId="4"/>
  </si>
  <si>
    <t>　　　下流側新設Ａ１橋台仮締切・土留工</t>
    <rPh sb="3" eb="5">
      <t>カリュウ</t>
    </rPh>
    <rPh sb="5" eb="6">
      <t>ガワ</t>
    </rPh>
    <rPh sb="6" eb="8">
      <t>シンセツ</t>
    </rPh>
    <rPh sb="10" eb="12">
      <t>キョウダイ</t>
    </rPh>
    <rPh sb="12" eb="15">
      <t>カリシメキリ</t>
    </rPh>
    <rPh sb="16" eb="18">
      <t>ドドメ</t>
    </rPh>
    <rPh sb="18" eb="19">
      <t>コウ</t>
    </rPh>
    <phoneticPr fontId="4"/>
  </si>
  <si>
    <t>春日部市南栄町外２地内</t>
    <rPh sb="0" eb="4">
      <t>カスカベシ</t>
    </rPh>
    <rPh sb="4" eb="5">
      <t>ミナミ</t>
    </rPh>
    <rPh sb="5" eb="7">
      <t>サカエマチ</t>
    </rPh>
    <rPh sb="7" eb="8">
      <t>ホカ</t>
    </rPh>
    <rPh sb="9" eb="10">
      <t>チ</t>
    </rPh>
    <rPh sb="10" eb="11">
      <t>ナイ</t>
    </rPh>
    <phoneticPr fontId="4"/>
  </si>
  <si>
    <t>Ａ２１号橋架け替え（Ｒ８）下部工工事</t>
    <rPh sb="3" eb="5">
      <t>ゴウキョウ</t>
    </rPh>
    <rPh sb="5" eb="6">
      <t>カ</t>
    </rPh>
    <rPh sb="7" eb="8">
      <t>カ</t>
    </rPh>
    <rPh sb="13" eb="16">
      <t>カブコウ</t>
    </rPh>
    <rPh sb="16" eb="18">
      <t>コウジ</t>
    </rPh>
    <phoneticPr fontId="4"/>
  </si>
  <si>
    <t>Ａ２１号橋架け替え（Ｒ８）下部工工事</t>
    <phoneticPr fontId="4"/>
  </si>
  <si>
    <t>施工実績【橋梁下部工工事の実績】</t>
    <rPh sb="0" eb="2">
      <t>セコウ</t>
    </rPh>
    <rPh sb="2" eb="4">
      <t>ジッセキ</t>
    </rPh>
    <rPh sb="5" eb="7">
      <t>キョウリョウ</t>
    </rPh>
    <rPh sb="7" eb="10">
      <t>カブコウ</t>
    </rPh>
    <rPh sb="10" eb="12">
      <t>コウジ</t>
    </rPh>
    <rPh sb="13" eb="15">
      <t>ジッセキ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</si>
</sst>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0_ "/>
    <numFmt numFmtId="178" formatCode="#,##0_ ;[Red]\-#,##0\ "/>
    <numFmt numFmtId="179" formatCode="[$-411]ggge&quot;年&quot;m&quot;月&quot;d&quot;日&quot;;@"/>
    <numFmt numFmtId="180" formatCode="#,##0.0;[Red]\-#,##0.0"/>
  </numFmts>
  <fonts count="66">
    <font>
      <sz val="11"/>
      <color theme="1"/>
      <name val="ＭＳ Ｐゴシック"/>
      <family val="3"/>
      <scheme val="minor"/>
    </font>
    <font>
      <sz val="11"/>
      <color indexed="8"/>
      <name val="ＭＳ Ｐゴシック"/>
      <family val="3"/>
    </font>
    <font>
      <sz val="11"/>
      <color theme="1"/>
      <name val="ＭＳ Ｐゴシック"/>
      <family val="3"/>
      <scheme val="minor"/>
    </font>
    <font>
      <sz val="11"/>
      <name val="ＭＳ Ｐゴシック"/>
      <family val="3"/>
    </font>
    <font>
      <sz val="6"/>
      <name val="ＭＳ Ｐゴシック"/>
      <family val="3"/>
    </font>
    <font>
      <sz val="11"/>
      <name val="ＭＳ Ｐ明朝"/>
      <family val="1"/>
    </font>
    <font>
      <b/>
      <sz val="16"/>
      <name val="ＭＳ Ｐ明朝"/>
      <family val="1"/>
    </font>
    <font>
      <sz val="12"/>
      <name val="ＭＳ Ｐ明朝"/>
      <family val="1"/>
    </font>
    <font>
      <sz val="11"/>
      <name val="ＭＳ ゴシック"/>
      <family val="3"/>
    </font>
    <font>
      <sz val="10"/>
      <name val="ＭＳ ゴシック"/>
      <family val="3"/>
    </font>
    <font>
      <sz val="6"/>
      <name val="ＭＳ ゴシック"/>
      <family val="3"/>
    </font>
    <font>
      <sz val="11"/>
      <color theme="1"/>
      <name val="ＭＳ ゴシック"/>
      <family val="3"/>
    </font>
    <font>
      <b/>
      <sz val="12"/>
      <name val="ＭＳ ゴシック"/>
      <family val="3"/>
    </font>
    <font>
      <b/>
      <sz val="13"/>
      <name val="ＭＳ ゴシック"/>
      <family val="3"/>
    </font>
    <font>
      <sz val="18"/>
      <name val="ＭＳ ゴシック"/>
      <family val="3"/>
    </font>
    <font>
      <b/>
      <sz val="10"/>
      <name val="ＭＳ ゴシック"/>
      <family val="3"/>
    </font>
    <font>
      <sz val="11"/>
      <color rgb="FF0070C0"/>
      <name val="ＭＳ ゴシック"/>
      <family val="3"/>
    </font>
    <font>
      <sz val="9"/>
      <name val="ＭＳ ゴシック"/>
      <family val="3"/>
    </font>
    <font>
      <sz val="9"/>
      <color theme="1"/>
      <name val="ＭＳ ゴシック"/>
      <family val="3"/>
    </font>
    <font>
      <sz val="9"/>
      <color rgb="FF000000"/>
      <name val="ＭＳ ゴシック"/>
      <family val="3"/>
    </font>
    <font>
      <b/>
      <sz val="24"/>
      <color rgb="FFFF0000"/>
      <name val="ＭＳ ゴシック"/>
      <family val="3"/>
    </font>
    <font>
      <sz val="10"/>
      <color rgb="FF0070C0"/>
      <name val="ＭＳ ゴシック"/>
      <family val="3"/>
    </font>
    <font>
      <b/>
      <u/>
      <sz val="12"/>
      <name val="ＭＳ ゴシック"/>
      <family val="3"/>
    </font>
    <font>
      <b/>
      <sz val="8"/>
      <name val="ＭＳ ゴシック"/>
      <family val="3"/>
    </font>
    <font>
      <sz val="8"/>
      <name val="ＭＳ ゴシック"/>
      <family val="3"/>
    </font>
    <font>
      <sz val="14"/>
      <color rgb="FFFF0000"/>
      <name val="ＭＳ ゴシック"/>
      <family val="3"/>
    </font>
    <font>
      <sz val="20"/>
      <name val="ＭＳ ゴシック"/>
      <family val="3"/>
    </font>
    <font>
      <sz val="12"/>
      <name val="ＭＳ ゴシック"/>
      <family val="3"/>
    </font>
    <font>
      <b/>
      <sz val="20"/>
      <color rgb="FFFF0000"/>
      <name val="ＭＳ ゴシック"/>
      <family val="3"/>
    </font>
    <font>
      <b/>
      <sz val="18"/>
      <name val="ＭＳ ゴシック"/>
      <family val="3"/>
    </font>
    <font>
      <sz val="7"/>
      <color rgb="FFFF0000"/>
      <name val="ＭＳ ゴシック"/>
      <family val="3"/>
    </font>
    <font>
      <b/>
      <sz val="11"/>
      <name val="ＭＳ ゴシック"/>
      <family val="3"/>
    </font>
    <font>
      <sz val="7"/>
      <name val="ＭＳ ゴシック"/>
      <family val="3"/>
    </font>
    <font>
      <strike/>
      <sz val="11"/>
      <name val="ＭＳ ゴシック"/>
      <family val="3"/>
    </font>
    <font>
      <sz val="9"/>
      <color rgb="FF0070C0"/>
      <name val="ＭＳ ゴシック"/>
      <family val="3"/>
    </font>
    <font>
      <sz val="9"/>
      <color theme="4" tint="-0.249977111117893"/>
      <name val="ＭＳ ゴシック"/>
      <family val="3"/>
    </font>
    <font>
      <sz val="14"/>
      <name val="ＭＳ ゴシック"/>
      <family val="3"/>
    </font>
    <font>
      <b/>
      <sz val="11"/>
      <color rgb="FFFF0000"/>
      <name val="ＭＳ ゴシック"/>
      <family val="3"/>
    </font>
    <font>
      <sz val="10"/>
      <color rgb="FFFF0000"/>
      <name val="ＭＳ ゴシック"/>
      <family val="3"/>
    </font>
    <font>
      <sz val="10"/>
      <color theme="1"/>
      <name val="ＭＳ ゴシック"/>
      <family val="3"/>
    </font>
    <font>
      <sz val="11"/>
      <color indexed="8"/>
      <name val="ＭＳ ゴシック"/>
      <family val="3"/>
    </font>
    <font>
      <b/>
      <sz val="11"/>
      <color rgb="FF0070C0"/>
      <name val="ＭＳ ゴシック"/>
      <family val="3"/>
    </font>
    <font>
      <b/>
      <sz val="10"/>
      <color theme="0"/>
      <name val="ＭＳ ゴシック"/>
      <family val="3"/>
    </font>
    <font>
      <sz val="9"/>
      <color rgb="FFFF0000"/>
      <name val="ＭＳ ゴシック"/>
      <family val="3"/>
    </font>
    <font>
      <b/>
      <sz val="20"/>
      <color rgb="FFFF0000"/>
      <name val="ＭＳ Ｐゴシック"/>
      <family val="3"/>
    </font>
    <font>
      <b/>
      <sz val="11"/>
      <color rgb="FFFF0000"/>
      <name val="ＭＳ Ｐゴシック"/>
      <family val="3"/>
    </font>
    <font>
      <sz val="48"/>
      <name val="ＭＳ ゴシック"/>
      <family val="3"/>
    </font>
    <font>
      <sz val="14"/>
      <color theme="1"/>
      <name val="ＭＳ Ｐゴシック"/>
      <family val="2"/>
    </font>
    <font>
      <sz val="12"/>
      <color theme="1"/>
      <name val="ＭＳ 明朝"/>
      <family val="1"/>
    </font>
    <font>
      <sz val="8"/>
      <color theme="1"/>
      <name val="ＭＳ 明朝"/>
      <family val="1"/>
    </font>
    <font>
      <sz val="14"/>
      <color theme="1"/>
      <name val="ＭＳ 明朝"/>
      <family val="1"/>
    </font>
    <font>
      <sz val="11"/>
      <color theme="1"/>
      <name val="ＭＳ 明朝"/>
      <family val="1"/>
    </font>
    <font>
      <sz val="10"/>
      <color theme="1"/>
      <name val="ＭＳ 明朝"/>
      <family val="1"/>
    </font>
    <font>
      <sz val="9"/>
      <color theme="1"/>
      <name val="ＭＳ 明朝"/>
      <family val="1"/>
    </font>
    <font>
      <sz val="14"/>
      <color theme="1"/>
      <name val="ＭＳ ゴシック"/>
      <family val="3"/>
    </font>
    <font>
      <sz val="12"/>
      <color theme="1"/>
      <name val="ＭＳ Ｐゴシック"/>
      <family val="3"/>
    </font>
    <font>
      <sz val="18"/>
      <name val="ＭＳ Ｐゴシック"/>
      <family val="3"/>
    </font>
    <font>
      <sz val="12"/>
      <name val="ＭＳ Ｐゴシック"/>
      <family val="3"/>
    </font>
    <font>
      <sz val="8"/>
      <name val="ＭＳ Ｐゴシック"/>
      <family val="3"/>
    </font>
    <font>
      <sz val="11"/>
      <name val="ＭＳ Ｐゴシック"/>
      <family val="3"/>
    </font>
    <font>
      <sz val="8"/>
      <name val="ＭＳ ゴシック"/>
      <family val="3"/>
      <charset val="128"/>
    </font>
    <font>
      <sz val="11"/>
      <color theme="1"/>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MS P ゴシック"/>
      <family val="3"/>
      <charset val="128"/>
    </font>
    <font>
      <sz val="6"/>
      <name val="ＭＳ Ｐゴシック"/>
      <family val="3"/>
      <charset val="128"/>
      <scheme val="minor"/>
    </font>
  </fonts>
  <fills count="1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969696"/>
        <bgColor indexed="64"/>
      </patternFill>
    </fill>
    <fill>
      <patternFill patternType="solid">
        <fgColor theme="5"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double">
        <color indexed="64"/>
      </right>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auto="1"/>
      </right>
      <top/>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370">
    <xf numFmtId="0" fontId="0" fillId="0" borderId="0" xfId="0">
      <alignment vertical="center"/>
    </xf>
    <xf numFmtId="0" fontId="8" fillId="2" borderId="0" xfId="5" applyFont="1" applyFill="1" applyProtection="1">
      <alignment vertical="center"/>
    </xf>
    <xf numFmtId="0" fontId="9" fillId="2" borderId="0" xfId="5" applyFont="1" applyFill="1" applyProtection="1">
      <alignment vertical="center"/>
    </xf>
    <xf numFmtId="0" fontId="9" fillId="2" borderId="0" xfId="5" applyFont="1" applyFill="1" applyAlignment="1" applyProtection="1">
      <alignment horizontal="center" vertical="center"/>
    </xf>
    <xf numFmtId="0" fontId="10" fillId="2" borderId="0" xfId="5" applyFont="1" applyFill="1" applyProtection="1">
      <alignment vertical="center"/>
    </xf>
    <xf numFmtId="178" fontId="11" fillId="2" borderId="0" xfId="8" applyNumberFormat="1" applyFont="1" applyFill="1" applyAlignment="1">
      <alignment horizontal="center" vertical="center"/>
    </xf>
    <xf numFmtId="178" fontId="11" fillId="2" borderId="0" xfId="8" applyNumberFormat="1" applyFont="1" applyFill="1">
      <alignment vertical="center"/>
    </xf>
    <xf numFmtId="0" fontId="8" fillId="0" borderId="0" xfId="5" applyFont="1" applyFill="1" applyProtection="1">
      <alignment vertical="center"/>
    </xf>
    <xf numFmtId="0" fontId="8" fillId="0" borderId="7" xfId="5" applyFont="1" applyFill="1" applyBorder="1" applyAlignment="1" applyProtection="1">
      <alignment vertical="center"/>
    </xf>
    <xf numFmtId="0" fontId="9" fillId="0" borderId="0" xfId="5" applyFont="1" applyFill="1" applyProtection="1">
      <alignment vertical="center"/>
    </xf>
    <xf numFmtId="0" fontId="12" fillId="0" borderId="0" xfId="5" applyFont="1" applyFill="1" applyAlignment="1" applyProtection="1">
      <alignment horizontal="left" vertical="center"/>
    </xf>
    <xf numFmtId="0" fontId="13" fillId="0" borderId="0" xfId="5" applyFont="1" applyFill="1" applyAlignment="1" applyProtection="1">
      <alignment horizontal="left" vertical="center"/>
    </xf>
    <xf numFmtId="0" fontId="8" fillId="0" borderId="0" xfId="5" applyFont="1" applyFill="1" applyAlignment="1" applyProtection="1">
      <alignment vertical="center" wrapText="1"/>
    </xf>
    <xf numFmtId="0" fontId="12" fillId="0" borderId="0" xfId="5" applyFont="1" applyFill="1" applyAlignment="1" applyProtection="1">
      <alignment horizontal="center" vertical="center"/>
    </xf>
    <xf numFmtId="0" fontId="9" fillId="0" borderId="0" xfId="5" applyFont="1" applyFill="1" applyAlignment="1" applyProtection="1">
      <alignment horizontal="center" vertical="center"/>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17" fillId="0" borderId="14" xfId="5" applyFont="1" applyFill="1" applyBorder="1" applyAlignment="1" applyProtection="1">
      <alignment horizontal="center" vertical="center"/>
    </xf>
    <xf numFmtId="0" fontId="17"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14" xfId="5" applyFont="1" applyFill="1" applyBorder="1" applyAlignment="1" applyProtection="1">
      <alignment horizontal="center" vertical="center"/>
    </xf>
    <xf numFmtId="0" fontId="18" fillId="0" borderId="11" xfId="5" applyFont="1" applyFill="1" applyBorder="1" applyAlignment="1" applyProtection="1">
      <alignment horizontal="center" vertical="center"/>
    </xf>
    <xf numFmtId="0" fontId="18" fillId="0" borderId="5" xfId="5" applyFont="1" applyFill="1" applyBorder="1" applyAlignment="1" applyProtection="1">
      <alignment horizontal="center" vertical="center"/>
    </xf>
    <xf numFmtId="0" fontId="18" fillId="0" borderId="17" xfId="5" applyFont="1" applyFill="1" applyBorder="1" applyAlignment="1" applyProtection="1">
      <alignment horizontal="left" vertical="center"/>
    </xf>
    <xf numFmtId="0" fontId="9" fillId="0" borderId="0" xfId="5" applyFont="1" applyFill="1" applyAlignment="1" applyProtection="1">
      <alignment horizontal="left" vertical="center" wrapText="1"/>
    </xf>
    <xf numFmtId="0" fontId="18" fillId="0" borderId="21" xfId="5" applyFont="1" applyFill="1" applyBorder="1" applyAlignment="1" applyProtection="1">
      <alignment horizontal="left" vertical="center"/>
    </xf>
    <xf numFmtId="0" fontId="22" fillId="0" borderId="0" xfId="5" applyFont="1" applyFill="1" applyAlignment="1" applyProtection="1">
      <alignment horizontal="center" vertical="center"/>
    </xf>
    <xf numFmtId="0" fontId="17" fillId="0" borderId="23" xfId="5" applyFont="1" applyFill="1" applyBorder="1" applyAlignment="1" applyProtection="1">
      <alignment horizontal="center" vertical="center"/>
    </xf>
    <xf numFmtId="0" fontId="17" fillId="0" borderId="24" xfId="5" applyFont="1" applyFill="1" applyBorder="1" applyAlignment="1" applyProtection="1">
      <alignment horizontal="center" vertical="center"/>
    </xf>
    <xf numFmtId="0" fontId="17" fillId="0" borderId="25" xfId="5" applyFont="1" applyFill="1" applyBorder="1" applyAlignment="1" applyProtection="1">
      <alignment horizontal="center" vertical="center"/>
    </xf>
    <xf numFmtId="0" fontId="17" fillId="0" borderId="26" xfId="5" applyFont="1" applyFill="1" applyBorder="1" applyAlignment="1" applyProtection="1">
      <alignment horizontal="center" vertical="center"/>
    </xf>
    <xf numFmtId="0" fontId="18" fillId="0" borderId="25" xfId="5" applyFont="1" applyFill="1" applyBorder="1" applyAlignment="1" applyProtection="1">
      <alignment horizontal="center" vertical="center"/>
    </xf>
    <xf numFmtId="0" fontId="18" fillId="0" borderId="26" xfId="5" applyFont="1" applyFill="1" applyBorder="1" applyAlignment="1" applyProtection="1">
      <alignment horizontal="center" vertical="center"/>
    </xf>
    <xf numFmtId="0" fontId="18" fillId="0" borderId="24" xfId="5" applyFont="1" applyFill="1" applyBorder="1" applyAlignment="1" applyProtection="1">
      <alignment horizontal="center" vertical="center"/>
    </xf>
    <xf numFmtId="0" fontId="17" fillId="0" borderId="27" xfId="5" applyFont="1" applyFill="1" applyBorder="1" applyAlignment="1" applyProtection="1">
      <alignment horizontal="center" vertical="center"/>
    </xf>
    <xf numFmtId="0" fontId="17" fillId="0" borderId="28" xfId="5" applyFont="1" applyFill="1" applyBorder="1" applyAlignment="1" applyProtection="1">
      <alignment horizontal="center" vertical="center"/>
    </xf>
    <xf numFmtId="0" fontId="18" fillId="0" borderId="29" xfId="5" applyFont="1" applyFill="1" applyBorder="1" applyAlignment="1" applyProtection="1">
      <alignment horizontal="center" vertical="center"/>
    </xf>
    <xf numFmtId="0" fontId="18" fillId="0" borderId="28" xfId="5" applyFont="1" applyFill="1" applyBorder="1" applyAlignment="1" applyProtection="1">
      <alignment horizontal="center" vertical="center"/>
    </xf>
    <xf numFmtId="0" fontId="17" fillId="0" borderId="30" xfId="5" applyFont="1" applyFill="1" applyBorder="1" applyAlignment="1" applyProtection="1">
      <alignment horizontal="center" vertical="center"/>
    </xf>
    <xf numFmtId="0" fontId="18" fillId="0" borderId="23"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8" fillId="0" borderId="28" xfId="5" applyFont="1" applyFill="1" applyBorder="1" applyAlignment="1" applyProtection="1">
      <alignment horizontal="left" vertical="center"/>
    </xf>
    <xf numFmtId="0" fontId="18" fillId="0" borderId="32" xfId="5" applyFont="1" applyFill="1" applyBorder="1" applyAlignment="1" applyProtection="1">
      <alignment horizontal="left" vertical="center"/>
    </xf>
    <xf numFmtId="0" fontId="18" fillId="0" borderId="27" xfId="5" applyFont="1" applyFill="1" applyBorder="1" applyAlignment="1" applyProtection="1">
      <alignment horizontal="left" vertical="center"/>
    </xf>
    <xf numFmtId="0" fontId="8" fillId="0" borderId="0" xfId="5" applyFont="1" applyFill="1" applyAlignment="1" applyProtection="1">
      <alignment horizontal="left" vertical="center" indent="1"/>
    </xf>
    <xf numFmtId="0" fontId="24" fillId="0" borderId="0" xfId="5" applyFont="1" applyFill="1" applyAlignment="1" applyProtection="1">
      <alignment horizontal="right" vertical="center"/>
    </xf>
    <xf numFmtId="0" fontId="25" fillId="0" borderId="33" xfId="5" applyFont="1" applyFill="1" applyBorder="1" applyAlignment="1" applyProtection="1">
      <alignment horizontal="center" vertical="center" wrapText="1"/>
    </xf>
    <xf numFmtId="0" fontId="26" fillId="0" borderId="33" xfId="5" applyFont="1" applyFill="1" applyBorder="1" applyAlignment="1" applyProtection="1">
      <alignment horizontal="center" vertical="center" wrapText="1"/>
    </xf>
    <xf numFmtId="0" fontId="17" fillId="0" borderId="34"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30" fillId="0" borderId="0" xfId="5" applyFont="1" applyFill="1" applyAlignment="1" applyProtection="1">
      <alignment horizontal="left" vertical="center"/>
    </xf>
    <xf numFmtId="0" fontId="32" fillId="0" borderId="0" xfId="5" applyFont="1" applyFill="1" applyAlignment="1" applyProtection="1">
      <alignment horizontal="left" vertical="center"/>
    </xf>
    <xf numFmtId="0" fontId="33" fillId="0" borderId="0" xfId="5" applyFont="1" applyFill="1" applyProtection="1">
      <alignment vertical="center"/>
    </xf>
    <xf numFmtId="0" fontId="34" fillId="0" borderId="44" xfId="5" applyFont="1" applyFill="1" applyBorder="1" applyAlignment="1" applyProtection="1">
      <alignment horizontal="center" vertical="center"/>
      <protection locked="0"/>
    </xf>
    <xf numFmtId="0" fontId="34" fillId="0" borderId="45" xfId="5" applyFont="1" applyFill="1" applyBorder="1" applyAlignment="1" applyProtection="1">
      <alignment horizontal="center" vertical="center"/>
      <protection locked="0"/>
    </xf>
    <xf numFmtId="0" fontId="34" fillId="0" borderId="46" xfId="5" applyFont="1" applyFill="1" applyBorder="1" applyAlignment="1" applyProtection="1">
      <alignment horizontal="center" vertical="center"/>
      <protection locked="0"/>
    </xf>
    <xf numFmtId="0" fontId="34" fillId="0" borderId="47" xfId="5" applyFont="1" applyFill="1" applyBorder="1" applyAlignment="1" applyProtection="1">
      <alignment horizontal="center" vertical="center"/>
      <protection locked="0"/>
    </xf>
    <xf numFmtId="0" fontId="34" fillId="0" borderId="3" xfId="5" applyFont="1" applyFill="1" applyBorder="1" applyAlignment="1" applyProtection="1">
      <alignment horizontal="center" vertical="center"/>
      <protection locked="0"/>
    </xf>
    <xf numFmtId="0" fontId="35" fillId="0" borderId="46" xfId="5" applyFont="1" applyFill="1" applyBorder="1" applyAlignment="1" applyProtection="1">
      <alignment horizontal="center" vertical="center"/>
      <protection locked="0"/>
    </xf>
    <xf numFmtId="0" fontId="17" fillId="0" borderId="3" xfId="5" applyFont="1" applyFill="1" applyBorder="1" applyAlignment="1" applyProtection="1">
      <alignment horizontal="center" vertical="center"/>
    </xf>
    <xf numFmtId="0" fontId="36" fillId="0" borderId="0" xfId="5" applyFont="1" applyFill="1" applyAlignment="1" applyProtection="1">
      <alignment vertical="top"/>
    </xf>
    <xf numFmtId="0" fontId="17" fillId="0" borderId="47" xfId="5" applyFont="1" applyFill="1" applyBorder="1" applyAlignment="1" applyProtection="1">
      <alignment horizontal="center" vertical="center"/>
    </xf>
    <xf numFmtId="0" fontId="17" fillId="0" borderId="44" xfId="5" applyFont="1" applyFill="1" applyBorder="1" applyAlignment="1" applyProtection="1">
      <alignment horizontal="center" vertical="center"/>
    </xf>
    <xf numFmtId="0" fontId="17" fillId="0" borderId="45" xfId="5" applyFont="1" applyFill="1" applyBorder="1" applyAlignment="1" applyProtection="1">
      <alignment horizontal="center" vertical="center"/>
    </xf>
    <xf numFmtId="0" fontId="17" fillId="0" borderId="46" xfId="5" applyFont="1" applyFill="1" applyBorder="1" applyAlignment="1" applyProtection="1">
      <alignment horizontal="center" vertical="center"/>
    </xf>
    <xf numFmtId="0" fontId="17" fillId="0" borderId="1" xfId="5" applyFont="1" applyFill="1" applyBorder="1" applyAlignment="1" applyProtection="1">
      <alignment horizontal="center" vertical="center"/>
    </xf>
    <xf numFmtId="0" fontId="18" fillId="0" borderId="3" xfId="5" applyFont="1" applyFill="1" applyBorder="1" applyAlignment="1" applyProtection="1">
      <alignment horizontal="center" vertical="center"/>
    </xf>
    <xf numFmtId="0" fontId="18" fillId="0" borderId="44" xfId="5" applyFont="1" applyFill="1" applyBorder="1" applyAlignment="1" applyProtection="1">
      <alignment horizontal="center" vertical="center"/>
    </xf>
    <xf numFmtId="0" fontId="17" fillId="0" borderId="3" xfId="5" applyFont="1" applyFill="1" applyBorder="1" applyAlignment="1" applyProtection="1">
      <alignment horizontal="center" vertical="center" shrinkToFit="1"/>
    </xf>
    <xf numFmtId="0" fontId="24" fillId="0" borderId="0" xfId="5" applyFont="1" applyFill="1" applyAlignment="1" applyProtection="1">
      <alignment vertical="center" wrapText="1"/>
    </xf>
    <xf numFmtId="0" fontId="17" fillId="4" borderId="46" xfId="5" applyFont="1" applyFill="1" applyBorder="1" applyAlignment="1" applyProtection="1">
      <alignment horizontal="center" vertical="center"/>
    </xf>
    <xf numFmtId="0" fontId="17" fillId="5" borderId="45" xfId="5" applyFont="1" applyFill="1" applyBorder="1" applyAlignment="1" applyProtection="1">
      <alignment horizontal="center" vertical="center"/>
    </xf>
    <xf numFmtId="0" fontId="17" fillId="5" borderId="46" xfId="5" applyFont="1" applyFill="1" applyBorder="1" applyAlignment="1" applyProtection="1">
      <alignment horizontal="center" vertical="center"/>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6" fillId="0" borderId="0" xfId="5" applyFont="1" applyFill="1" applyBorder="1" applyAlignment="1" applyProtection="1">
      <alignment horizontal="center" vertical="center" wrapText="1"/>
    </xf>
    <xf numFmtId="0" fontId="14" fillId="0" borderId="0" xfId="5" applyFont="1" applyFill="1" applyAlignment="1" applyProtection="1">
      <alignment vertical="top"/>
    </xf>
    <xf numFmtId="0" fontId="10" fillId="0" borderId="0" xfId="5" applyFont="1" applyFill="1" applyBorder="1" applyProtection="1">
      <alignment vertical="center"/>
    </xf>
    <xf numFmtId="0" fontId="8" fillId="0" borderId="0" xfId="5" applyFont="1" applyFill="1" applyAlignment="1" applyProtection="1">
      <alignment vertical="center"/>
    </xf>
    <xf numFmtId="0" fontId="38" fillId="0" borderId="0" xfId="5" applyFont="1" applyFill="1" applyBorder="1" applyAlignment="1" applyProtection="1">
      <alignment vertical="center" shrinkToFit="1"/>
    </xf>
    <xf numFmtId="0" fontId="10" fillId="6" borderId="0" xfId="5" applyFont="1" applyFill="1" applyBorder="1" applyProtection="1">
      <alignment vertical="center"/>
    </xf>
    <xf numFmtId="0" fontId="8" fillId="6" borderId="0" xfId="5" applyFont="1" applyFill="1" applyProtection="1">
      <alignment vertical="center"/>
    </xf>
    <xf numFmtId="0" fontId="24" fillId="2" borderId="0" xfId="5" applyFont="1" applyFill="1" applyAlignment="1" applyProtection="1">
      <alignment horizontal="left" vertical="center" wrapText="1"/>
    </xf>
    <xf numFmtId="0" fontId="24" fillId="2" borderId="0" xfId="5" applyFont="1" applyFill="1" applyAlignment="1" applyProtection="1">
      <alignment vertical="center" wrapText="1"/>
    </xf>
    <xf numFmtId="0" fontId="11" fillId="7" borderId="52" xfId="0" applyFont="1" applyFill="1" applyBorder="1" applyAlignment="1">
      <alignment horizontal="center" vertical="center"/>
    </xf>
    <xf numFmtId="0" fontId="39" fillId="7" borderId="1" xfId="0" applyFont="1" applyFill="1" applyBorder="1" applyAlignment="1">
      <alignment horizontal="center" vertical="center"/>
    </xf>
    <xf numFmtId="0" fontId="40" fillId="2" borderId="0" xfId="0" applyFont="1" applyFill="1" applyProtection="1">
      <alignment vertical="center"/>
    </xf>
    <xf numFmtId="0" fontId="11" fillId="2" borderId="0" xfId="0" applyFont="1" applyFill="1" applyAlignment="1">
      <alignment horizontal="center" vertical="center"/>
    </xf>
    <xf numFmtId="0" fontId="41" fillId="2" borderId="1" xfId="0" applyFont="1" applyFill="1" applyBorder="1" applyAlignment="1" applyProtection="1">
      <alignment horizontal="center" vertical="center"/>
      <protection locked="0"/>
    </xf>
    <xf numFmtId="0" fontId="39" fillId="2" borderId="0" xfId="0" applyFont="1" applyFill="1" applyBorder="1" applyAlignment="1">
      <alignment horizontal="center" vertical="center"/>
    </xf>
    <xf numFmtId="0" fontId="41" fillId="2" borderId="0" xfId="0" applyFont="1" applyFill="1" applyBorder="1" applyAlignment="1" applyProtection="1">
      <alignment horizontal="center" vertical="center"/>
      <protection locked="0"/>
    </xf>
    <xf numFmtId="0" fontId="37" fillId="2" borderId="0" xfId="5" applyFont="1" applyFill="1" applyProtection="1">
      <alignment vertical="center"/>
    </xf>
    <xf numFmtId="178" fontId="11" fillId="2" borderId="0" xfId="8" applyNumberFormat="1" applyFont="1" applyFill="1" applyAlignment="1">
      <alignment horizontal="left" vertical="center"/>
    </xf>
    <xf numFmtId="178" fontId="17" fillId="0" borderId="2" xfId="8" applyNumberFormat="1" applyFont="1" applyFill="1" applyBorder="1" applyAlignment="1" applyProtection="1">
      <alignment horizontal="center" vertical="center"/>
    </xf>
    <xf numFmtId="178" fontId="17" fillId="0" borderId="43" xfId="8" applyNumberFormat="1" applyFont="1" applyFill="1" applyBorder="1" applyAlignment="1" applyProtection="1">
      <alignment horizontal="center" vertical="center"/>
    </xf>
    <xf numFmtId="178" fontId="17" fillId="0" borderId="47" xfId="8" applyNumberFormat="1" applyFont="1" applyFill="1" applyBorder="1" applyAlignment="1" applyProtection="1">
      <alignment horizontal="center" vertical="center"/>
    </xf>
    <xf numFmtId="178" fontId="17" fillId="0" borderId="44" xfId="8" applyNumberFormat="1" applyFont="1" applyFill="1" applyBorder="1" applyAlignment="1" applyProtection="1">
      <alignment horizontal="center" vertical="center"/>
    </xf>
    <xf numFmtId="178" fontId="17" fillId="0" borderId="45" xfId="8" applyNumberFormat="1" applyFont="1" applyFill="1" applyBorder="1" applyAlignment="1" applyProtection="1">
      <alignment horizontal="center" vertical="center"/>
    </xf>
    <xf numFmtId="178" fontId="17" fillId="0" borderId="46" xfId="8" applyNumberFormat="1" applyFont="1" applyFill="1" applyBorder="1" applyAlignment="1" applyProtection="1">
      <alignment horizontal="center" vertical="center"/>
    </xf>
    <xf numFmtId="178" fontId="17" fillId="8" borderId="45" xfId="8" applyNumberFormat="1" applyFont="1" applyFill="1" applyBorder="1" applyAlignment="1" applyProtection="1">
      <alignment horizontal="center" vertical="center"/>
    </xf>
    <xf numFmtId="178" fontId="17" fillId="8" borderId="46" xfId="8" applyNumberFormat="1" applyFont="1" applyFill="1" applyBorder="1" applyAlignment="1" applyProtection="1">
      <alignment horizontal="center" vertical="center"/>
    </xf>
    <xf numFmtId="178" fontId="17" fillId="0" borderId="1" xfId="8" applyNumberFormat="1" applyFont="1" applyFill="1" applyBorder="1" applyAlignment="1" applyProtection="1">
      <alignment horizontal="center" vertical="center"/>
    </xf>
    <xf numFmtId="178" fontId="11" fillId="2" borderId="0" xfId="8" applyNumberFormat="1" applyFont="1" applyFill="1" applyBorder="1" applyAlignment="1">
      <alignment horizontal="center" vertical="center"/>
    </xf>
    <xf numFmtId="180" fontId="17" fillId="0" borderId="47" xfId="8" applyNumberFormat="1" applyFont="1" applyFill="1" applyBorder="1" applyAlignment="1" applyProtection="1">
      <alignment horizontal="center" vertical="center"/>
    </xf>
    <xf numFmtId="180" fontId="17" fillId="0" borderId="44" xfId="8" applyNumberFormat="1" applyFont="1" applyFill="1" applyBorder="1" applyAlignment="1" applyProtection="1">
      <alignment horizontal="center" vertical="center"/>
    </xf>
    <xf numFmtId="180" fontId="17" fillId="0" borderId="45" xfId="8" applyNumberFormat="1" applyFont="1" applyFill="1" applyBorder="1" applyAlignment="1" applyProtection="1">
      <alignment horizontal="center" vertical="center"/>
    </xf>
    <xf numFmtId="180" fontId="17" fillId="0" borderId="46" xfId="8" applyNumberFormat="1" applyFont="1" applyFill="1" applyBorder="1" applyAlignment="1" applyProtection="1">
      <alignment horizontal="center" vertical="center"/>
    </xf>
    <xf numFmtId="180" fontId="17" fillId="8" borderId="45" xfId="8" applyNumberFormat="1" applyFont="1" applyFill="1" applyBorder="1" applyAlignment="1" applyProtection="1">
      <alignment horizontal="center" vertical="center"/>
    </xf>
    <xf numFmtId="180" fontId="17" fillId="8" borderId="46" xfId="8" applyNumberFormat="1" applyFont="1" applyFill="1" applyBorder="1" applyAlignment="1" applyProtection="1">
      <alignment horizontal="center" vertical="center"/>
    </xf>
    <xf numFmtId="180" fontId="17" fillId="0" borderId="1" xfId="8" applyNumberFormat="1" applyFont="1" applyFill="1" applyBorder="1" applyAlignment="1" applyProtection="1">
      <alignment horizontal="center" vertical="center"/>
    </xf>
    <xf numFmtId="180" fontId="17" fillId="0" borderId="3" xfId="8" applyNumberFormat="1" applyFont="1" applyFill="1" applyBorder="1" applyAlignment="1" applyProtection="1">
      <alignment horizontal="center" vertical="center"/>
    </xf>
    <xf numFmtId="180" fontId="17" fillId="0" borderId="53" xfId="8" applyNumberFormat="1" applyFont="1" applyFill="1" applyBorder="1" applyAlignment="1" applyProtection="1">
      <alignment horizontal="center" vertical="center"/>
    </xf>
    <xf numFmtId="38" fontId="17" fillId="0" borderId="47" xfId="8" applyNumberFormat="1" applyFont="1" applyFill="1" applyBorder="1" applyAlignment="1" applyProtection="1">
      <alignment horizontal="center" vertical="center"/>
    </xf>
    <xf numFmtId="38" fontId="17" fillId="0" borderId="44" xfId="8" applyNumberFormat="1" applyFont="1" applyFill="1" applyBorder="1" applyAlignment="1" applyProtection="1">
      <alignment horizontal="center" vertical="center"/>
    </xf>
    <xf numFmtId="38" fontId="17" fillId="9" borderId="45" xfId="8" applyNumberFormat="1" applyFont="1" applyFill="1" applyBorder="1" applyAlignment="1" applyProtection="1">
      <alignment horizontal="center" vertical="center"/>
    </xf>
    <xf numFmtId="38" fontId="17" fillId="0" borderId="3" xfId="8" applyNumberFormat="1" applyFont="1" applyFill="1" applyBorder="1" applyAlignment="1" applyProtection="1">
      <alignment horizontal="center" vertical="center"/>
    </xf>
    <xf numFmtId="38" fontId="17" fillId="0" borderId="45" xfId="8" applyNumberFormat="1" applyFont="1" applyFill="1" applyBorder="1" applyAlignment="1" applyProtection="1">
      <alignment horizontal="center" vertical="center"/>
    </xf>
    <xf numFmtId="38" fontId="17" fillId="0" borderId="46" xfId="8" applyNumberFormat="1" applyFont="1" applyFill="1" applyBorder="1" applyAlignment="1" applyProtection="1">
      <alignment horizontal="center" vertical="center"/>
    </xf>
    <xf numFmtId="38" fontId="17" fillId="8" borderId="45" xfId="8" applyNumberFormat="1" applyFont="1" applyFill="1" applyBorder="1" applyAlignment="1" applyProtection="1">
      <alignment horizontal="center" vertical="center"/>
    </xf>
    <xf numFmtId="38" fontId="17" fillId="8" borderId="46" xfId="8" applyNumberFormat="1" applyFont="1" applyFill="1" applyBorder="1" applyAlignment="1" applyProtection="1">
      <alignment horizontal="center" vertical="center"/>
    </xf>
    <xf numFmtId="38" fontId="17" fillId="9" borderId="1" xfId="8" applyNumberFormat="1" applyFont="1" applyFill="1" applyBorder="1" applyAlignment="1" applyProtection="1">
      <alignment horizontal="center" vertical="center"/>
    </xf>
    <xf numFmtId="180" fontId="17" fillId="2" borderId="0" xfId="8" applyNumberFormat="1" applyFont="1" applyFill="1" applyBorder="1" applyAlignment="1" applyProtection="1">
      <alignment horizontal="center" vertical="center"/>
    </xf>
    <xf numFmtId="178" fontId="11" fillId="2" borderId="0" xfId="8" applyNumberFormat="1" applyFont="1" applyFill="1" applyBorder="1">
      <alignment vertical="center"/>
    </xf>
    <xf numFmtId="0" fontId="8" fillId="10" borderId="0" xfId="5" applyFont="1" applyFill="1" applyProtection="1">
      <alignment vertical="center"/>
    </xf>
    <xf numFmtId="0" fontId="9" fillId="10" borderId="0" xfId="5" applyFont="1" applyFill="1" applyProtection="1">
      <alignment vertical="center"/>
    </xf>
    <xf numFmtId="0" fontId="9" fillId="10" borderId="0" xfId="5" applyFont="1" applyFill="1" applyAlignment="1" applyProtection="1">
      <alignment horizontal="center" vertical="center"/>
    </xf>
    <xf numFmtId="0" fontId="10" fillId="10" borderId="0" xfId="5" applyFont="1" applyFill="1" applyProtection="1">
      <alignment vertical="center"/>
    </xf>
    <xf numFmtId="0" fontId="9" fillId="0" borderId="0" xfId="5" applyFont="1" applyFill="1" applyAlignment="1" applyProtection="1">
      <alignment horizontal="center" vertical="center"/>
      <protection locked="0"/>
    </xf>
    <xf numFmtId="0" fontId="43" fillId="0" borderId="0" xfId="5" applyFont="1" applyFill="1" applyBorder="1" applyAlignment="1" applyProtection="1">
      <alignment horizontal="right" vertical="center"/>
    </xf>
    <xf numFmtId="0" fontId="17" fillId="0" borderId="0" xfId="5" applyFont="1" applyFill="1" applyAlignment="1" applyProtection="1">
      <alignment horizontal="right" vertical="top"/>
    </xf>
    <xf numFmtId="0" fontId="38" fillId="0" borderId="0" xfId="5" applyFont="1" applyFill="1" applyBorder="1" applyAlignment="1" applyProtection="1">
      <alignment horizontal="left" vertical="center"/>
    </xf>
    <xf numFmtId="0" fontId="9" fillId="0" borderId="0" xfId="5" applyFont="1" applyFill="1" applyBorder="1" applyAlignment="1" applyProtection="1">
      <alignment horizontal="distributed" vertical="center"/>
    </xf>
    <xf numFmtId="0" fontId="43" fillId="0" borderId="32" xfId="5" applyFont="1" applyFill="1" applyBorder="1" applyAlignment="1" applyProtection="1">
      <alignment horizontal="left" vertical="center"/>
    </xf>
    <xf numFmtId="0" fontId="17" fillId="3" borderId="47" xfId="5" applyFont="1" applyFill="1" applyBorder="1" applyAlignment="1" applyProtection="1">
      <alignment horizontal="center" vertical="center"/>
      <protection locked="0"/>
    </xf>
    <xf numFmtId="0" fontId="17" fillId="3" borderId="44" xfId="5" applyFont="1" applyFill="1" applyBorder="1" applyAlignment="1" applyProtection="1">
      <alignment horizontal="center" vertical="center"/>
      <protection locked="0"/>
    </xf>
    <xf numFmtId="0" fontId="17" fillId="3" borderId="45" xfId="5" applyFont="1" applyFill="1" applyBorder="1" applyAlignment="1" applyProtection="1">
      <alignment horizontal="center" vertical="center"/>
      <protection locked="0"/>
    </xf>
    <xf numFmtId="0" fontId="17" fillId="3" borderId="46" xfId="5" applyFont="1" applyFill="1" applyBorder="1" applyAlignment="1" applyProtection="1">
      <alignment horizontal="center" vertical="center"/>
      <protection locked="0"/>
    </xf>
    <xf numFmtId="0" fontId="17" fillId="12" borderId="45" xfId="5" applyFont="1" applyFill="1" applyBorder="1" applyAlignment="1" applyProtection="1">
      <alignment horizontal="center" vertical="center"/>
    </xf>
    <xf numFmtId="0" fontId="17" fillId="12" borderId="46" xfId="5" applyFont="1" applyFill="1" applyBorder="1" applyAlignment="1" applyProtection="1">
      <alignment horizontal="center" vertical="center"/>
    </xf>
    <xf numFmtId="0" fontId="17" fillId="3" borderId="3" xfId="5" applyFont="1" applyFill="1" applyBorder="1" applyAlignment="1" applyProtection="1">
      <alignment horizontal="center" vertical="center"/>
      <protection locked="0"/>
    </xf>
    <xf numFmtId="0" fontId="9" fillId="0" borderId="0" xfId="5" applyFont="1" applyFill="1" applyBorder="1" applyAlignment="1" applyProtection="1">
      <alignment vertical="center" wrapText="1"/>
    </xf>
    <xf numFmtId="0" fontId="9" fillId="0" borderId="0" xfId="5" applyFont="1" applyFill="1" applyBorder="1" applyAlignment="1" applyProtection="1">
      <alignment horizontal="center" vertical="center" wrapText="1"/>
    </xf>
    <xf numFmtId="0" fontId="9" fillId="0" borderId="0" xfId="5" applyFont="1" applyFill="1" applyBorder="1" applyAlignment="1" applyProtection="1">
      <alignment vertical="center"/>
    </xf>
    <xf numFmtId="0" fontId="9" fillId="0" borderId="0" xfId="5" applyFont="1" applyFill="1" applyBorder="1" applyProtection="1">
      <alignment vertical="center"/>
    </xf>
    <xf numFmtId="0" fontId="38" fillId="0" borderId="0" xfId="5" applyFont="1" applyFill="1" applyAlignment="1" applyProtection="1">
      <alignment vertical="center" shrinkToFit="1"/>
    </xf>
    <xf numFmtId="0" fontId="17" fillId="6" borderId="47" xfId="5" applyFont="1" applyFill="1" applyBorder="1" applyAlignment="1" applyProtection="1">
      <alignment horizontal="center" vertical="center"/>
      <protection locked="0"/>
    </xf>
    <xf numFmtId="0" fontId="17" fillId="6" borderId="44" xfId="5" applyFont="1" applyFill="1" applyBorder="1" applyAlignment="1" applyProtection="1">
      <alignment horizontal="center" vertical="center"/>
      <protection locked="0"/>
    </xf>
    <xf numFmtId="0" fontId="17" fillId="6" borderId="45" xfId="5" applyFont="1" applyFill="1" applyBorder="1" applyAlignment="1" applyProtection="1">
      <alignment horizontal="center" vertical="center"/>
      <protection locked="0"/>
    </xf>
    <xf numFmtId="0" fontId="17" fillId="6" borderId="46" xfId="5" applyFont="1" applyFill="1" applyBorder="1" applyAlignment="1" applyProtection="1">
      <alignment horizontal="center" vertical="center"/>
      <protection locked="0"/>
    </xf>
    <xf numFmtId="0" fontId="17" fillId="0" borderId="46" xfId="5" applyFont="1" applyFill="1" applyBorder="1" applyAlignment="1" applyProtection="1">
      <alignment horizontal="center" vertical="center"/>
      <protection locked="0"/>
    </xf>
    <xf numFmtId="0" fontId="17" fillId="0" borderId="44" xfId="5" applyFont="1" applyFill="1" applyBorder="1" applyAlignment="1" applyProtection="1">
      <alignment horizontal="center" vertical="center"/>
      <protection locked="0"/>
    </xf>
    <xf numFmtId="0" fontId="17" fillId="0" borderId="1" xfId="5" applyFont="1" applyFill="1" applyBorder="1" applyAlignment="1" applyProtection="1">
      <alignment horizontal="center" vertical="center"/>
      <protection locked="0"/>
    </xf>
    <xf numFmtId="0" fontId="17" fillId="0" borderId="45" xfId="5" applyFont="1" applyFill="1" applyBorder="1" applyAlignment="1" applyProtection="1">
      <alignment horizontal="center" vertical="center"/>
      <protection locked="0"/>
    </xf>
    <xf numFmtId="0" fontId="17" fillId="12" borderId="46" xfId="5" applyFont="1" applyFill="1" applyBorder="1" applyAlignment="1" applyProtection="1">
      <alignment horizontal="center" vertical="center"/>
      <protection locked="0"/>
    </xf>
    <xf numFmtId="0" fontId="17" fillId="0" borderId="10" xfId="5" applyFont="1" applyFill="1" applyBorder="1" applyAlignment="1" applyProtection="1">
      <alignment horizontal="center" vertical="center"/>
      <protection locked="0"/>
    </xf>
    <xf numFmtId="0" fontId="24" fillId="10" borderId="0" xfId="5" applyFont="1" applyFill="1" applyAlignment="1" applyProtection="1">
      <alignment horizontal="left" vertical="center" wrapText="1"/>
    </xf>
    <xf numFmtId="0" fontId="24" fillId="10" borderId="0" xfId="5" applyFont="1" applyFill="1" applyAlignment="1" applyProtection="1">
      <alignment vertical="center" wrapText="1"/>
    </xf>
    <xf numFmtId="0" fontId="8" fillId="10" borderId="0" xfId="5" applyFont="1" applyFill="1" applyAlignment="1" applyProtection="1">
      <alignment vertical="center" wrapText="1"/>
    </xf>
    <xf numFmtId="0" fontId="0" fillId="0" borderId="0" xfId="7" applyFont="1">
      <alignment vertical="center"/>
    </xf>
    <xf numFmtId="0" fontId="47" fillId="0" borderId="0" xfId="7" applyFont="1">
      <alignment vertical="center"/>
    </xf>
    <xf numFmtId="0" fontId="48" fillId="0" borderId="0" xfId="7" applyFont="1" applyProtection="1">
      <alignment vertical="center"/>
    </xf>
    <xf numFmtId="0" fontId="49" fillId="0" borderId="0" xfId="7" applyFont="1" applyProtection="1">
      <alignment vertical="center"/>
    </xf>
    <xf numFmtId="0" fontId="48" fillId="0" borderId="0" xfId="7" applyFont="1" applyAlignment="1" applyProtection="1">
      <alignment horizontal="left" vertical="center" wrapText="1"/>
    </xf>
    <xf numFmtId="0" fontId="48" fillId="13" borderId="1" xfId="7" applyFont="1" applyFill="1" applyBorder="1" applyAlignment="1" applyProtection="1">
      <alignment horizontal="center" vertical="center"/>
      <protection locked="0"/>
    </xf>
    <xf numFmtId="0" fontId="48" fillId="0" borderId="0" xfId="7" applyFont="1" applyAlignment="1" applyProtection="1">
      <alignment vertical="center" wrapText="1"/>
    </xf>
    <xf numFmtId="0" fontId="48" fillId="0" borderId="0" xfId="7" applyFont="1">
      <alignment vertical="center"/>
    </xf>
    <xf numFmtId="0" fontId="51" fillId="0" borderId="0" xfId="7" applyFont="1">
      <alignment vertical="center"/>
    </xf>
    <xf numFmtId="0" fontId="52" fillId="0" borderId="0" xfId="7" applyFont="1" applyProtection="1">
      <alignment vertical="center"/>
    </xf>
    <xf numFmtId="0" fontId="53" fillId="0" borderId="0" xfId="7" applyFont="1" applyProtection="1">
      <alignment vertical="center"/>
    </xf>
    <xf numFmtId="0" fontId="53" fillId="0" borderId="0" xfId="7" applyFont="1" applyAlignment="1" applyProtection="1">
      <alignment vertical="center" shrinkToFit="1"/>
    </xf>
    <xf numFmtId="0" fontId="54" fillId="0" borderId="0" xfId="7" applyFont="1" applyAlignment="1">
      <alignment vertical="center"/>
    </xf>
    <xf numFmtId="0" fontId="0" fillId="0" borderId="0" xfId="7" applyFont="1" applyAlignment="1">
      <alignment vertical="center"/>
    </xf>
    <xf numFmtId="0" fontId="48" fillId="0" borderId="0" xfId="7" applyFont="1" applyAlignment="1">
      <alignment vertical="center"/>
    </xf>
    <xf numFmtId="0" fontId="0" fillId="0" borderId="0" xfId="7" applyFont="1" applyAlignment="1">
      <alignment horizontal="left" vertical="center" wrapText="1"/>
    </xf>
    <xf numFmtId="0" fontId="55" fillId="0" borderId="0" xfId="7" applyFont="1">
      <alignment vertical="center"/>
    </xf>
    <xf numFmtId="0" fontId="3" fillId="0" borderId="0" xfId="6">
      <alignment vertical="center"/>
    </xf>
    <xf numFmtId="0" fontId="57" fillId="0" borderId="0" xfId="6" applyFont="1">
      <alignment vertical="center"/>
    </xf>
    <xf numFmtId="0" fontId="58" fillId="0" borderId="0" xfId="6" applyFont="1" applyAlignment="1">
      <alignment horizontal="right" vertical="top" indent="1"/>
    </xf>
    <xf numFmtId="0" fontId="28" fillId="0" borderId="39" xfId="5" applyFont="1" applyFill="1" applyBorder="1" applyAlignment="1" applyProtection="1">
      <alignment horizontal="center" vertical="center" shrinkToFit="1"/>
    </xf>
    <xf numFmtId="0" fontId="37" fillId="0" borderId="39" xfId="5" applyFont="1" applyFill="1" applyBorder="1" applyAlignment="1">
      <alignment vertical="center" shrinkToFit="1"/>
    </xf>
    <xf numFmtId="0" fontId="12" fillId="0" borderId="0" xfId="5" applyFont="1" applyFill="1" applyBorder="1" applyAlignment="1" applyProtection="1">
      <alignment horizontal="center" vertical="center" wrapText="1"/>
    </xf>
    <xf numFmtId="0" fontId="27" fillId="0" borderId="33" xfId="0" applyFont="1" applyBorder="1" applyAlignment="1">
      <alignment horizontal="center" vertical="center"/>
    </xf>
    <xf numFmtId="0" fontId="27" fillId="0" borderId="18" xfId="5" applyFont="1" applyFill="1" applyBorder="1" applyAlignment="1" applyProtection="1">
      <alignment horizontal="center" vertical="center"/>
    </xf>
    <xf numFmtId="0" fontId="15" fillId="0" borderId="0" xfId="5" applyFont="1" applyFill="1" applyAlignment="1" applyProtection="1">
      <alignment horizontal="center" vertical="center"/>
    </xf>
    <xf numFmtId="179" fontId="31" fillId="3" borderId="0" xfId="5" applyNumberFormat="1" applyFont="1" applyFill="1" applyAlignment="1" applyProtection="1">
      <alignment horizontal="center" vertical="center"/>
    </xf>
    <xf numFmtId="0" fontId="16" fillId="0" borderId="0" xfId="5" applyFont="1" applyFill="1" applyAlignment="1" applyProtection="1">
      <alignment horizontal="left" vertical="center"/>
      <protection locked="0"/>
    </xf>
    <xf numFmtId="0" fontId="16" fillId="0" borderId="0" xfId="5" applyFont="1" applyFill="1" applyAlignment="1" applyProtection="1">
      <alignment vertical="center"/>
      <protection locked="0"/>
    </xf>
    <xf numFmtId="0" fontId="9" fillId="0" borderId="0" xfId="5" applyFont="1" applyFill="1" applyAlignment="1" applyProtection="1">
      <alignment horizontal="center" vertical="center"/>
    </xf>
    <xf numFmtId="0" fontId="23" fillId="0" borderId="0" xfId="5" applyFont="1" applyFill="1" applyAlignment="1" applyProtection="1">
      <alignment horizontal="right" vertical="center"/>
    </xf>
    <xf numFmtId="0" fontId="8" fillId="0" borderId="0" xfId="5" applyFont="1" applyFill="1" applyAlignment="1" applyProtection="1">
      <alignment horizontal="left" vertical="center"/>
    </xf>
    <xf numFmtId="0" fontId="20" fillId="0" borderId="0" xfId="5" applyFont="1" applyFill="1" applyAlignment="1" applyProtection="1">
      <alignment horizontal="center" vertical="center"/>
    </xf>
    <xf numFmtId="0" fontId="29" fillId="0" borderId="40" xfId="6" applyFont="1" applyBorder="1" applyAlignment="1" applyProtection="1">
      <alignment horizontal="center" vertical="center" shrinkToFit="1"/>
    </xf>
    <xf numFmtId="0" fontId="29" fillId="0" borderId="18" xfId="6" applyFont="1" applyBorder="1" applyAlignment="1" applyProtection="1">
      <alignment horizontal="center" vertical="center" shrinkToFit="1"/>
    </xf>
    <xf numFmtId="0" fontId="29" fillId="0" borderId="49" xfId="6" applyFont="1" applyBorder="1" applyAlignment="1" applyProtection="1">
      <alignment horizontal="center" vertical="center" shrinkToFit="1"/>
    </xf>
    <xf numFmtId="0" fontId="29" fillId="0" borderId="41" xfId="6" applyFont="1" applyBorder="1" applyAlignment="1" applyProtection="1">
      <alignment horizontal="center" vertical="center" shrinkToFit="1"/>
    </xf>
    <xf numFmtId="0" fontId="29" fillId="0" borderId="0" xfId="6" applyFont="1" applyBorder="1" applyAlignment="1" applyProtection="1">
      <alignment horizontal="center" vertical="center" shrinkToFit="1"/>
    </xf>
    <xf numFmtId="0" fontId="29" fillId="0" borderId="33" xfId="6" applyFont="1" applyBorder="1" applyAlignment="1" applyProtection="1">
      <alignment horizontal="center" vertical="center" shrinkToFit="1"/>
    </xf>
    <xf numFmtId="0" fontId="29" fillId="0" borderId="42" xfId="6" applyFont="1" applyBorder="1" applyAlignment="1" applyProtection="1">
      <alignment horizontal="center" vertical="center" shrinkToFit="1"/>
    </xf>
    <xf numFmtId="0" fontId="29" fillId="0" borderId="39" xfId="6" applyFont="1" applyBorder="1" applyAlignment="1" applyProtection="1">
      <alignment horizontal="center" vertical="center" shrinkToFit="1"/>
    </xf>
    <xf numFmtId="0" fontId="29" fillId="0" borderId="50" xfId="6" applyFont="1" applyBorder="1" applyAlignment="1" applyProtection="1">
      <alignment horizontal="center" vertical="center" shrinkToFit="1"/>
    </xf>
    <xf numFmtId="0" fontId="14" fillId="0" borderId="0" xfId="5" applyFont="1" applyFill="1" applyAlignment="1" applyProtection="1">
      <alignment horizontal="left" vertical="center"/>
    </xf>
    <xf numFmtId="0" fontId="23" fillId="0" borderId="0" xfId="5" applyFont="1" applyFill="1" applyAlignment="1" applyProtection="1">
      <alignment horizontal="right" vertical="center" shrinkToFit="1"/>
    </xf>
    <xf numFmtId="0" fontId="8" fillId="0" borderId="0" xfId="5" applyFont="1" applyFill="1" applyAlignment="1" applyProtection="1">
      <alignment horizontal="left" vertical="center" indent="1"/>
    </xf>
    <xf numFmtId="9" fontId="15" fillId="0" borderId="0" xfId="1" applyFont="1" applyFill="1" applyAlignment="1" applyProtection="1">
      <alignment vertical="center"/>
    </xf>
    <xf numFmtId="0" fontId="31" fillId="0" borderId="0" xfId="5" applyFont="1" applyFill="1" applyAlignment="1" applyProtection="1">
      <alignment vertical="center"/>
    </xf>
    <xf numFmtId="0" fontId="23" fillId="0" borderId="0" xfId="5" applyFont="1" applyFill="1" applyAlignment="1" applyProtection="1">
      <alignment horizontal="right" vertical="center" wrapText="1"/>
    </xf>
    <xf numFmtId="0" fontId="9" fillId="0" borderId="0" xfId="5" applyFont="1" applyFill="1" applyAlignment="1" applyProtection="1">
      <alignment horizontal="left" vertical="center" wrapText="1"/>
    </xf>
    <xf numFmtId="0" fontId="24" fillId="0" borderId="0" xfId="5" applyFont="1" applyFill="1" applyAlignment="1" applyProtection="1">
      <alignment horizontal="left" vertical="center" wrapText="1"/>
    </xf>
    <xf numFmtId="49" fontId="17" fillId="0" borderId="0" xfId="5" applyNumberFormat="1" applyFont="1" applyFill="1" applyAlignment="1" applyProtection="1">
      <alignment horizontal="left" vertical="center" shrinkToFit="1"/>
    </xf>
    <xf numFmtId="0" fontId="8" fillId="0" borderId="0" xfId="5" applyFont="1" applyFill="1" applyAlignment="1" applyProtection="1">
      <alignment horizontal="left" vertical="center" wrapText="1" shrinkToFit="1"/>
    </xf>
    <xf numFmtId="0" fontId="8" fillId="0" borderId="0" xfId="5" applyFont="1" applyFill="1" applyAlignment="1" applyProtection="1">
      <alignment horizontal="left" vertical="center" shrinkToFit="1"/>
    </xf>
    <xf numFmtId="0" fontId="9" fillId="0" borderId="0" xfId="5" applyFont="1" applyFill="1" applyAlignment="1" applyProtection="1">
      <alignment horizontal="distributed" vertical="center" wrapText="1"/>
    </xf>
    <xf numFmtId="0" fontId="21" fillId="0" borderId="0" xfId="5" applyFont="1" applyFill="1" applyAlignment="1" applyProtection="1">
      <alignment horizontal="left" vertical="center" wrapText="1"/>
      <protection locked="0"/>
    </xf>
    <xf numFmtId="0" fontId="9" fillId="0" borderId="0" xfId="5" applyFont="1" applyFill="1" applyAlignment="1" applyProtection="1">
      <alignment vertical="center"/>
    </xf>
    <xf numFmtId="0" fontId="15" fillId="0" borderId="17" xfId="5" applyFont="1" applyFill="1" applyBorder="1" applyAlignment="1" applyProtection="1">
      <alignment horizontal="center" vertical="center"/>
    </xf>
    <xf numFmtId="0" fontId="17" fillId="0" borderId="5" xfId="5" applyFont="1" applyFill="1" applyBorder="1" applyAlignment="1" applyProtection="1">
      <alignment horizontal="center" vertical="center"/>
    </xf>
    <xf numFmtId="0" fontId="17" fillId="0" borderId="11" xfId="5" applyFont="1" applyFill="1" applyBorder="1" applyAlignment="1" applyProtection="1">
      <alignment horizontal="center" vertical="center"/>
    </xf>
    <xf numFmtId="0" fontId="17" fillId="0" borderId="6" xfId="5" applyFont="1" applyFill="1" applyBorder="1" applyAlignment="1" applyProtection="1">
      <alignment horizontal="center" vertical="center"/>
    </xf>
    <xf numFmtId="0" fontId="17" fillId="0" borderId="8" xfId="5" applyFont="1" applyFill="1" applyBorder="1" applyAlignment="1" applyProtection="1">
      <alignment horizontal="center" vertical="center"/>
    </xf>
    <xf numFmtId="0" fontId="17" fillId="0" borderId="12" xfId="5" applyFont="1" applyFill="1" applyBorder="1" applyAlignment="1" applyProtection="1">
      <alignment horizontal="center" vertical="center"/>
    </xf>
    <xf numFmtId="0" fontId="17" fillId="0" borderId="19" xfId="5" applyFont="1" applyFill="1" applyBorder="1" applyAlignment="1" applyProtection="1">
      <alignment horizontal="center" vertical="center"/>
    </xf>
    <xf numFmtId="0" fontId="17" fillId="0" borderId="2" xfId="5" applyFont="1" applyFill="1" applyBorder="1" applyAlignment="1" applyProtection="1">
      <alignment horizontal="center" vertical="center"/>
    </xf>
    <xf numFmtId="0" fontId="17" fillId="0" borderId="43" xfId="5" applyFont="1" applyFill="1" applyBorder="1" applyAlignment="1" applyProtection="1">
      <alignment horizontal="center" vertical="center"/>
    </xf>
    <xf numFmtId="0" fontId="17" fillId="0" borderId="2" xfId="5" applyFont="1" applyFill="1" applyBorder="1" applyAlignment="1" applyProtection="1">
      <alignment horizontal="center" vertical="center" wrapText="1"/>
    </xf>
    <xf numFmtId="0" fontId="17" fillId="0" borderId="43" xfId="5" applyFont="1" applyFill="1" applyBorder="1" applyAlignment="1" applyProtection="1">
      <alignment horizontal="center" vertical="center" wrapText="1"/>
    </xf>
    <xf numFmtId="0" fontId="17" fillId="0" borderId="15" xfId="5" applyFont="1" applyFill="1" applyBorder="1" applyAlignment="1" applyProtection="1">
      <alignment horizontal="center" vertical="center"/>
    </xf>
    <xf numFmtId="0" fontId="17" fillId="0" borderId="22" xfId="5" applyFont="1" applyFill="1" applyBorder="1" applyAlignment="1" applyProtection="1">
      <alignment horizontal="center" vertical="center"/>
    </xf>
    <xf numFmtId="0" fontId="17" fillId="0" borderId="48" xfId="5" applyFont="1" applyFill="1" applyBorder="1" applyAlignment="1" applyProtection="1">
      <alignment horizontal="center" vertical="center"/>
    </xf>
    <xf numFmtId="0" fontId="17" fillId="0" borderId="51" xfId="5" applyFont="1" applyFill="1" applyBorder="1" applyAlignment="1" applyProtection="1">
      <alignment horizontal="center" vertical="center"/>
    </xf>
    <xf numFmtId="0" fontId="18" fillId="0" borderId="27" xfId="5" applyFont="1" applyFill="1" applyBorder="1" applyAlignment="1" applyProtection="1">
      <alignment horizontal="left" vertical="center"/>
    </xf>
    <xf numFmtId="0" fontId="18" fillId="0" borderId="34" xfId="5" applyFont="1" applyFill="1" applyBorder="1" applyAlignment="1" applyProtection="1">
      <alignment horizontal="left" vertical="center"/>
    </xf>
    <xf numFmtId="0" fontId="17" fillId="0" borderId="47" xfId="5" applyFont="1" applyFill="1" applyBorder="1" applyAlignment="1" applyProtection="1">
      <alignment horizontal="center" vertical="center"/>
    </xf>
    <xf numFmtId="0" fontId="17" fillId="0" borderId="27" xfId="5" applyFont="1" applyFill="1" applyBorder="1" applyAlignment="1" applyProtection="1">
      <alignment horizontal="left" vertical="center"/>
    </xf>
    <xf numFmtId="0" fontId="17" fillId="0" borderId="34" xfId="5" applyFont="1" applyFill="1" applyBorder="1" applyAlignment="1" applyProtection="1">
      <alignment horizontal="left" vertical="center"/>
    </xf>
    <xf numFmtId="0" fontId="17" fillId="0" borderId="23" xfId="5" applyFont="1" applyFill="1" applyBorder="1" applyAlignment="1" applyProtection="1">
      <alignment horizontal="center" vertical="center"/>
    </xf>
    <xf numFmtId="0" fontId="17" fillId="0" borderId="34" xfId="5" applyFont="1" applyFill="1" applyBorder="1" applyAlignment="1" applyProtection="1">
      <alignment horizontal="center" vertical="center"/>
    </xf>
    <xf numFmtId="0" fontId="17" fillId="0" borderId="17" xfId="5" applyFont="1" applyFill="1" applyBorder="1" applyAlignment="1" applyProtection="1">
      <alignment horizontal="left" vertical="center"/>
    </xf>
    <xf numFmtId="0" fontId="17" fillId="0" borderId="21" xfId="5" applyFont="1" applyFill="1" applyBorder="1" applyAlignment="1" applyProtection="1">
      <alignment horizontal="left" vertical="center"/>
    </xf>
    <xf numFmtId="0" fontId="17" fillId="0" borderId="44" xfId="5" applyFont="1" applyFill="1" applyBorder="1" applyAlignment="1" applyProtection="1">
      <alignment horizontal="center" vertical="center"/>
    </xf>
    <xf numFmtId="0" fontId="17" fillId="0" borderId="31" xfId="5" applyFont="1" applyFill="1" applyBorder="1" applyAlignment="1" applyProtection="1">
      <alignment horizontal="left" vertical="center"/>
    </xf>
    <xf numFmtId="0" fontId="17" fillId="0" borderId="35" xfId="5" applyFont="1" applyFill="1" applyBorder="1" applyAlignment="1" applyProtection="1">
      <alignment horizontal="left" vertical="center"/>
    </xf>
    <xf numFmtId="0" fontId="17" fillId="0" borderId="45" xfId="5" applyFont="1" applyFill="1" applyBorder="1" applyAlignment="1" applyProtection="1">
      <alignment horizontal="center" vertical="center"/>
    </xf>
    <xf numFmtId="0" fontId="18" fillId="0" borderId="17" xfId="5" applyFont="1" applyFill="1" applyBorder="1" applyAlignment="1" applyProtection="1">
      <alignment horizontal="left" vertical="center"/>
    </xf>
    <xf numFmtId="0" fontId="11" fillId="0" borderId="17" xfId="0" applyFont="1" applyBorder="1" applyAlignment="1">
      <alignment vertical="center"/>
    </xf>
    <xf numFmtId="0" fontId="11" fillId="0" borderId="21" xfId="0" applyFont="1" applyBorder="1" applyAlignment="1">
      <alignment vertical="center"/>
    </xf>
    <xf numFmtId="0" fontId="17" fillId="0" borderId="28" xfId="5" applyFont="1" applyFill="1" applyBorder="1" applyAlignment="1" applyProtection="1">
      <alignment horizontal="left" vertical="center"/>
    </xf>
    <xf numFmtId="0" fontId="17" fillId="0" borderId="36" xfId="5" applyFont="1" applyFill="1" applyBorder="1" applyAlignment="1" applyProtection="1">
      <alignment horizontal="left" vertical="center"/>
    </xf>
    <xf numFmtId="0" fontId="17" fillId="0" borderId="46" xfId="5" applyFont="1" applyFill="1" applyBorder="1" applyAlignment="1" applyProtection="1">
      <alignment horizontal="center" vertical="center"/>
    </xf>
    <xf numFmtId="0" fontId="18" fillId="0" borderId="28" xfId="5" applyFont="1" applyFill="1" applyBorder="1" applyAlignment="1" applyProtection="1">
      <alignment horizontal="left" vertical="center"/>
    </xf>
    <xf numFmtId="0" fontId="18" fillId="0" borderId="36" xfId="5" applyFont="1" applyFill="1" applyBorder="1" applyAlignment="1" applyProtection="1">
      <alignment horizontal="left" vertical="center"/>
    </xf>
    <xf numFmtId="0" fontId="18" fillId="0" borderId="46" xfId="5" applyFont="1" applyFill="1" applyBorder="1" applyAlignment="1" applyProtection="1">
      <alignment horizontal="center" vertical="center"/>
    </xf>
    <xf numFmtId="0" fontId="18" fillId="0" borderId="32" xfId="5" applyFont="1" applyFill="1" applyBorder="1" applyAlignment="1" applyProtection="1">
      <alignment horizontal="left" vertical="center"/>
    </xf>
    <xf numFmtId="0" fontId="18" fillId="0" borderId="37" xfId="5" applyFont="1" applyFill="1" applyBorder="1" applyAlignment="1" applyProtection="1">
      <alignment horizontal="left" vertical="center"/>
    </xf>
    <xf numFmtId="0" fontId="18" fillId="0" borderId="44" xfId="5" applyFont="1" applyFill="1" applyBorder="1" applyAlignment="1" applyProtection="1">
      <alignment horizontal="center" vertical="center"/>
    </xf>
    <xf numFmtId="0" fontId="17" fillId="0" borderId="11" xfId="5" applyFont="1" applyFill="1" applyBorder="1" applyAlignment="1" applyProtection="1">
      <alignment horizontal="left" vertical="center"/>
    </xf>
    <xf numFmtId="0" fontId="17" fillId="0" borderId="6" xfId="5" applyFont="1" applyFill="1" applyBorder="1" applyAlignment="1" applyProtection="1">
      <alignment horizontal="left" vertical="center"/>
    </xf>
    <xf numFmtId="0" fontId="17" fillId="0" borderId="1" xfId="5" applyFont="1" applyFill="1" applyBorder="1" applyAlignment="1" applyProtection="1">
      <alignment horizontal="center" vertical="center"/>
    </xf>
    <xf numFmtId="0" fontId="17" fillId="0" borderId="31" xfId="5" applyFont="1" applyFill="1" applyBorder="1" applyAlignment="1" applyProtection="1">
      <alignment vertical="center" wrapText="1"/>
    </xf>
    <xf numFmtId="0" fontId="17" fillId="0" borderId="31" xfId="5" applyFont="1" applyFill="1" applyBorder="1" applyAlignment="1" applyProtection="1">
      <alignment vertical="center"/>
    </xf>
    <xf numFmtId="0" fontId="11" fillId="0" borderId="31" xfId="0" applyFont="1" applyBorder="1" applyAlignment="1">
      <alignment vertical="center"/>
    </xf>
    <xf numFmtId="0" fontId="11" fillId="0" borderId="35" xfId="0" applyFont="1" applyBorder="1" applyAlignment="1">
      <alignment vertical="center"/>
    </xf>
    <xf numFmtId="0" fontId="37" fillId="2" borderId="4" xfId="0" applyFont="1" applyFill="1" applyBorder="1" applyAlignment="1">
      <alignment horizontal="center" vertical="center"/>
    </xf>
    <xf numFmtId="0" fontId="17" fillId="0" borderId="29" xfId="5" applyFont="1" applyFill="1" applyBorder="1" applyAlignment="1" applyProtection="1">
      <alignment horizontal="left" vertical="center"/>
    </xf>
    <xf numFmtId="0" fontId="17" fillId="0" borderId="38" xfId="5" applyFont="1" applyFill="1" applyBorder="1" applyAlignment="1" applyProtection="1">
      <alignment horizontal="left" vertical="center"/>
    </xf>
    <xf numFmtId="0" fontId="17" fillId="0" borderId="32" xfId="5" applyFont="1" applyFill="1" applyBorder="1" applyAlignment="1" applyProtection="1">
      <alignment horizontal="left" vertical="center"/>
    </xf>
    <xf numFmtId="0" fontId="17" fillId="0" borderId="37" xfId="5" applyFont="1" applyFill="1" applyBorder="1" applyAlignment="1" applyProtection="1">
      <alignment horizontal="left" vertical="center"/>
    </xf>
    <xf numFmtId="0" fontId="18" fillId="0" borderId="31" xfId="5" applyFont="1" applyFill="1" applyBorder="1" applyAlignment="1" applyProtection="1">
      <alignment horizontal="left" vertical="center"/>
    </xf>
    <xf numFmtId="0" fontId="18" fillId="0" borderId="35" xfId="5" applyFont="1" applyFill="1" applyBorder="1" applyAlignment="1" applyProtection="1">
      <alignment horizontal="left" vertical="center"/>
    </xf>
    <xf numFmtId="0" fontId="18" fillId="0" borderId="21" xfId="5" applyFont="1" applyFill="1" applyBorder="1" applyAlignment="1" applyProtection="1">
      <alignment horizontal="left" vertical="center"/>
    </xf>
    <xf numFmtId="0" fontId="17" fillId="0" borderId="3" xfId="5" applyFont="1" applyFill="1" applyBorder="1" applyAlignment="1" applyProtection="1">
      <alignment horizontal="center" vertical="center"/>
    </xf>
    <xf numFmtId="0" fontId="37" fillId="2" borderId="0" xfId="0" applyFont="1" applyFill="1" applyBorder="1" applyAlignment="1">
      <alignment horizontal="center" vertical="center"/>
    </xf>
    <xf numFmtId="0" fontId="17" fillId="0" borderId="17" xfId="5" applyFont="1" applyFill="1" applyBorder="1" applyAlignment="1" applyProtection="1">
      <alignment horizontal="center" vertical="center"/>
    </xf>
    <xf numFmtId="0" fontId="17" fillId="0" borderId="21" xfId="5" applyFont="1" applyFill="1" applyBorder="1" applyAlignment="1" applyProtection="1">
      <alignment horizontal="center" vertical="center"/>
    </xf>
    <xf numFmtId="0" fontId="17" fillId="0" borderId="14" xfId="5" applyFont="1" applyFill="1" applyBorder="1" applyAlignment="1" applyProtection="1">
      <alignment horizontal="center" vertical="center"/>
    </xf>
    <xf numFmtId="178" fontId="10" fillId="0" borderId="2" xfId="8" applyNumberFormat="1" applyFont="1" applyFill="1" applyBorder="1" applyAlignment="1" applyProtection="1">
      <alignment horizontal="center" vertical="center" textRotation="255"/>
    </xf>
    <xf numFmtId="178" fontId="10" fillId="0" borderId="43" xfId="8" applyNumberFormat="1" applyFont="1" applyFill="1" applyBorder="1" applyAlignment="1" applyProtection="1">
      <alignment horizontal="center" vertical="center" textRotation="255"/>
    </xf>
    <xf numFmtId="0" fontId="17" fillId="0" borderId="13" xfId="5" applyFont="1" applyFill="1" applyBorder="1" applyAlignment="1" applyProtection="1">
      <alignment horizontal="center" vertical="center"/>
    </xf>
    <xf numFmtId="0" fontId="17" fillId="0" borderId="18" xfId="5" applyFont="1" applyFill="1" applyBorder="1" applyAlignment="1" applyProtection="1">
      <alignment horizontal="left" vertical="center"/>
    </xf>
    <xf numFmtId="0" fontId="17" fillId="0" borderId="20" xfId="5" applyFont="1" applyFill="1" applyBorder="1" applyAlignment="1" applyProtection="1">
      <alignment horizontal="left" vertical="center"/>
    </xf>
    <xf numFmtId="0" fontId="17" fillId="0" borderId="4" xfId="5" applyFont="1" applyFill="1" applyBorder="1" applyAlignment="1" applyProtection="1">
      <alignment horizontal="left" vertical="center"/>
    </xf>
    <xf numFmtId="0" fontId="17" fillId="0" borderId="22" xfId="5" applyFont="1" applyFill="1" applyBorder="1" applyAlignment="1" applyProtection="1">
      <alignment horizontal="left" vertical="center"/>
    </xf>
    <xf numFmtId="0" fontId="18" fillId="0" borderId="15" xfId="5" applyFont="1" applyFill="1" applyBorder="1" applyAlignment="1" applyProtection="1">
      <alignment horizontal="center" vertical="center"/>
    </xf>
    <xf numFmtId="0" fontId="18" fillId="0" borderId="16" xfId="5" applyFont="1" applyFill="1" applyBorder="1" applyAlignment="1" applyProtection="1">
      <alignment horizontal="center" vertical="center"/>
    </xf>
    <xf numFmtId="0" fontId="18" fillId="0" borderId="4" xfId="5" applyFont="1" applyFill="1" applyBorder="1" applyAlignment="1" applyProtection="1">
      <alignment horizontal="left" vertical="center"/>
    </xf>
    <xf numFmtId="0" fontId="18" fillId="0" borderId="22" xfId="5" applyFont="1" applyFill="1" applyBorder="1" applyAlignment="1" applyProtection="1">
      <alignment horizontal="left" vertical="center"/>
    </xf>
    <xf numFmtId="0" fontId="18" fillId="0" borderId="0" xfId="5" applyFont="1" applyFill="1" applyBorder="1" applyAlignment="1" applyProtection="1">
      <alignment horizontal="left" vertical="center"/>
    </xf>
    <xf numFmtId="0" fontId="18" fillId="0" borderId="7" xfId="5" applyFont="1" applyFill="1" applyBorder="1" applyAlignment="1" applyProtection="1">
      <alignment horizontal="left" vertical="center"/>
    </xf>
    <xf numFmtId="0" fontId="17" fillId="0" borderId="45" xfId="5" applyFont="1" applyFill="1" applyBorder="1" applyAlignment="1" applyProtection="1">
      <alignment horizontal="center" vertical="center" shrinkToFit="1"/>
    </xf>
    <xf numFmtId="0" fontId="17" fillId="0" borderId="46" xfId="5" applyFont="1" applyFill="1" applyBorder="1" applyAlignment="1" applyProtection="1">
      <alignment horizontal="center" vertical="center" shrinkToFit="1"/>
    </xf>
    <xf numFmtId="0" fontId="17" fillId="0" borderId="44" xfId="5" applyFont="1" applyFill="1" applyBorder="1" applyAlignment="1" applyProtection="1">
      <alignment horizontal="center" vertical="center" shrinkToFit="1"/>
    </xf>
    <xf numFmtId="0" fontId="18" fillId="0" borderId="14" xfId="5" applyFont="1" applyFill="1" applyBorder="1" applyAlignment="1" applyProtection="1">
      <alignment horizontal="center" vertical="center"/>
    </xf>
    <xf numFmtId="0" fontId="17" fillId="0" borderId="0" xfId="5" applyFont="1" applyFill="1" applyBorder="1" applyAlignment="1" applyProtection="1">
      <alignment horizontal="left" vertical="center"/>
    </xf>
    <xf numFmtId="0" fontId="17" fillId="0" borderId="7" xfId="5" applyFont="1" applyFill="1" applyBorder="1" applyAlignment="1" applyProtection="1">
      <alignment horizontal="left" vertical="center"/>
    </xf>
    <xf numFmtId="0" fontId="18" fillId="0" borderId="4" xfId="5" applyFont="1" applyFill="1" applyBorder="1" applyAlignment="1" applyProtection="1">
      <alignment horizontal="center" vertical="center"/>
    </xf>
    <xf numFmtId="0" fontId="18" fillId="0" borderId="0" xfId="5" applyFont="1" applyFill="1" applyBorder="1" applyAlignment="1" applyProtection="1">
      <alignment horizontal="center" vertical="center"/>
    </xf>
    <xf numFmtId="0" fontId="18" fillId="0" borderId="17" xfId="5" applyFont="1" applyFill="1" applyBorder="1" applyAlignment="1" applyProtection="1">
      <alignment horizontal="center" vertical="center"/>
    </xf>
    <xf numFmtId="0" fontId="9" fillId="0" borderId="9" xfId="5" applyFont="1" applyFill="1" applyBorder="1" applyAlignment="1" applyProtection="1">
      <alignment horizontal="center" vertical="center" textRotation="255"/>
    </xf>
    <xf numFmtId="0" fontId="9" fillId="0" borderId="10" xfId="5" applyFont="1" applyFill="1" applyBorder="1" applyAlignment="1" applyProtection="1">
      <alignment horizontal="center" vertical="center" textRotation="255"/>
    </xf>
    <xf numFmtId="0" fontId="9" fillId="0" borderId="3" xfId="5" applyFont="1" applyFill="1" applyBorder="1" applyAlignment="1" applyProtection="1">
      <alignment horizontal="center" vertical="center" textRotation="255"/>
    </xf>
    <xf numFmtId="0" fontId="18" fillId="0" borderId="0" xfId="5" applyFont="1" applyFill="1" applyAlignment="1" applyProtection="1">
      <alignment horizontal="center" vertical="center"/>
    </xf>
    <xf numFmtId="0" fontId="17" fillId="0" borderId="0" xfId="5" applyFont="1" applyFill="1" applyAlignment="1" applyProtection="1">
      <alignment horizontal="left" vertical="center"/>
    </xf>
    <xf numFmtId="0" fontId="19" fillId="0" borderId="11" xfId="5" applyFont="1" applyFill="1" applyBorder="1" applyAlignment="1" applyProtection="1">
      <alignment horizontal="left" vertical="center"/>
    </xf>
    <xf numFmtId="0" fontId="19" fillId="0" borderId="6" xfId="5" applyFont="1" applyFill="1" applyBorder="1" applyAlignment="1" applyProtection="1">
      <alignment horizontal="left" vertical="center"/>
    </xf>
    <xf numFmtId="0" fontId="44" fillId="0" borderId="39" xfId="5" applyFont="1" applyFill="1" applyBorder="1" applyAlignment="1" applyProtection="1">
      <alignment horizontal="center" vertical="center" shrinkToFit="1"/>
    </xf>
    <xf numFmtId="0" fontId="45" fillId="0" borderId="39" xfId="5" applyFont="1" applyFill="1" applyBorder="1" applyAlignment="1">
      <alignment vertical="center" shrinkToFit="1"/>
    </xf>
    <xf numFmtId="179" fontId="31" fillId="0" borderId="0" xfId="5" applyNumberFormat="1" applyFont="1" applyFill="1" applyAlignment="1" applyProtection="1">
      <alignment horizontal="center" vertical="center"/>
      <protection locked="0"/>
    </xf>
    <xf numFmtId="0" fontId="8" fillId="0" borderId="0" xfId="5" applyFont="1" applyFill="1" applyAlignment="1" applyProtection="1">
      <alignment vertical="center"/>
    </xf>
    <xf numFmtId="0" fontId="8" fillId="3" borderId="0" xfId="5" applyFont="1" applyFill="1" applyAlignment="1" applyProtection="1">
      <alignment horizontal="left" vertical="center"/>
      <protection locked="0"/>
    </xf>
    <xf numFmtId="0" fontId="8" fillId="3" borderId="0" xfId="5" applyFont="1" applyFill="1" applyAlignment="1" applyProtection="1">
      <alignment horizontal="left" vertical="center" indent="1"/>
      <protection locked="0"/>
    </xf>
    <xf numFmtId="0" fontId="9" fillId="3" borderId="0" xfId="5" applyFont="1" applyFill="1" applyAlignment="1" applyProtection="1">
      <alignment horizontal="left" vertical="center" wrapText="1"/>
      <protection locked="0"/>
    </xf>
    <xf numFmtId="49" fontId="17" fillId="3" borderId="0" xfId="5" applyNumberFormat="1" applyFont="1" applyFill="1" applyAlignment="1" applyProtection="1">
      <alignment horizontal="left" vertical="center" shrinkToFit="1"/>
      <protection locked="0"/>
    </xf>
    <xf numFmtId="0" fontId="11" fillId="0" borderId="32" xfId="0" applyFont="1" applyBorder="1" applyAlignment="1">
      <alignment vertical="center"/>
    </xf>
    <xf numFmtId="0" fontId="11" fillId="0" borderId="37" xfId="0" applyFont="1" applyBorder="1" applyAlignment="1">
      <alignment vertical="center"/>
    </xf>
    <xf numFmtId="0" fontId="17" fillId="0" borderId="0" xfId="5" applyFont="1" applyFill="1" applyAlignment="1" applyProtection="1">
      <alignment horizontal="justify" vertical="top"/>
    </xf>
    <xf numFmtId="0" fontId="17" fillId="0" borderId="0" xfId="5" applyFont="1" applyFill="1" applyBorder="1" applyAlignment="1" applyProtection="1">
      <alignment horizontal="justify" vertical="top"/>
    </xf>
    <xf numFmtId="0" fontId="17" fillId="0" borderId="0" xfId="5" applyFont="1" applyFill="1" applyAlignment="1" applyProtection="1">
      <alignment horizontal="justify" vertical="top" wrapText="1"/>
    </xf>
    <xf numFmtId="0" fontId="8" fillId="0" borderId="0" xfId="6" applyFont="1" applyAlignment="1" applyProtection="1">
      <alignment horizontal="justify" vertical="top" wrapText="1"/>
    </xf>
    <xf numFmtId="0" fontId="17" fillId="0" borderId="0" xfId="5" applyFont="1" applyFill="1" applyAlignment="1" applyProtection="1">
      <alignment horizontal="left" vertical="top" wrapText="1"/>
    </xf>
    <xf numFmtId="0" fontId="8" fillId="0" borderId="0" xfId="5" applyFont="1" applyAlignment="1" applyProtection="1">
      <alignment horizontal="left" vertical="top" wrapText="1"/>
    </xf>
    <xf numFmtId="0" fontId="17" fillId="0" borderId="0" xfId="5" applyFont="1" applyFill="1" applyBorder="1" applyAlignment="1" applyProtection="1">
      <alignment vertical="top" wrapText="1"/>
    </xf>
    <xf numFmtId="0" fontId="19" fillId="0" borderId="4" xfId="5" applyFont="1" applyFill="1" applyBorder="1" applyAlignment="1" applyProtection="1">
      <alignment horizontal="left" vertical="center"/>
    </xf>
    <xf numFmtId="0" fontId="19" fillId="0" borderId="22" xfId="5" applyFont="1" applyFill="1" applyBorder="1" applyAlignment="1" applyProtection="1">
      <alignment horizontal="left" vertical="center"/>
    </xf>
    <xf numFmtId="0" fontId="19" fillId="0" borderId="17" xfId="5" applyFont="1" applyFill="1" applyBorder="1" applyAlignment="1" applyProtection="1">
      <alignment horizontal="left" vertical="center"/>
    </xf>
    <xf numFmtId="0" fontId="19" fillId="0" borderId="21" xfId="5" applyFont="1" applyFill="1" applyBorder="1" applyAlignment="1" applyProtection="1">
      <alignment horizontal="left" vertical="center"/>
    </xf>
    <xf numFmtId="0" fontId="9" fillId="0" borderId="58" xfId="5" applyFont="1" applyFill="1" applyBorder="1" applyAlignment="1" applyProtection="1">
      <alignment horizontal="center" vertical="center" textRotation="255"/>
    </xf>
    <xf numFmtId="0" fontId="9" fillId="0" borderId="59" xfId="5" applyFont="1" applyFill="1" applyBorder="1" applyAlignment="1" applyProtection="1">
      <alignment horizontal="center" vertical="center" textRotation="255"/>
    </xf>
    <xf numFmtId="0" fontId="9" fillId="0" borderId="60" xfId="5" applyFont="1" applyFill="1" applyBorder="1" applyAlignment="1" applyProtection="1">
      <alignment horizontal="center" vertical="center" textRotation="255"/>
    </xf>
    <xf numFmtId="0" fontId="46" fillId="0" borderId="61" xfId="5" applyFont="1" applyFill="1" applyBorder="1" applyAlignment="1" applyProtection="1">
      <alignment horizontal="center" vertical="center"/>
      <protection locked="0"/>
    </xf>
    <xf numFmtId="0" fontId="46" fillId="0" borderId="64" xfId="5" applyFont="1" applyFill="1" applyBorder="1" applyAlignment="1" applyProtection="1">
      <alignment horizontal="center" vertical="center"/>
      <protection locked="0"/>
    </xf>
    <xf numFmtId="0" fontId="46" fillId="0" borderId="62" xfId="5" applyFont="1" applyFill="1" applyBorder="1" applyAlignment="1" applyProtection="1">
      <alignment horizontal="center" vertical="center"/>
      <protection locked="0"/>
    </xf>
    <xf numFmtId="0" fontId="46" fillId="0" borderId="65" xfId="5" applyFont="1" applyFill="1" applyBorder="1" applyAlignment="1" applyProtection="1">
      <alignment horizontal="center" vertical="center"/>
      <protection locked="0"/>
    </xf>
    <xf numFmtId="0" fontId="46" fillId="0" borderId="63" xfId="5" applyFont="1" applyFill="1" applyBorder="1" applyAlignment="1" applyProtection="1">
      <alignment horizontal="center" vertical="center"/>
      <protection locked="0"/>
    </xf>
    <xf numFmtId="0" fontId="46" fillId="0" borderId="66" xfId="5" applyFont="1" applyFill="1" applyBorder="1" applyAlignment="1" applyProtection="1">
      <alignment horizontal="center" vertical="center"/>
      <protection locked="0"/>
    </xf>
    <xf numFmtId="0" fontId="17" fillId="0" borderId="0" xfId="5" applyFont="1" applyFill="1" applyBorder="1" applyAlignment="1" applyProtection="1">
      <alignment horizontal="justify" vertical="top" wrapText="1"/>
    </xf>
    <xf numFmtId="0" fontId="18" fillId="0" borderId="57" xfId="5" applyFont="1" applyFill="1" applyBorder="1" applyAlignment="1" applyProtection="1">
      <alignment horizontal="center" vertical="center"/>
    </xf>
    <xf numFmtId="0" fontId="42" fillId="11" borderId="0" xfId="5" applyFont="1" applyFill="1" applyBorder="1" applyAlignment="1" applyProtection="1">
      <alignment horizontal="distributed" vertical="center" indent="1"/>
    </xf>
    <xf numFmtId="0" fontId="18" fillId="0" borderId="11" xfId="5" applyFont="1" applyFill="1" applyBorder="1" applyAlignment="1" applyProtection="1">
      <alignment horizontal="left" vertical="center"/>
    </xf>
    <xf numFmtId="0" fontId="18" fillId="0" borderId="6" xfId="5" applyFont="1" applyFill="1" applyBorder="1" applyAlignment="1" applyProtection="1">
      <alignment horizontal="left" vertical="center"/>
    </xf>
    <xf numFmtId="0" fontId="18" fillId="0" borderId="3" xfId="5" applyFont="1" applyFill="1" applyBorder="1" applyAlignment="1" applyProtection="1">
      <alignment horizontal="center" vertical="center"/>
    </xf>
    <xf numFmtId="0" fontId="9" fillId="0" borderId="54" xfId="5" applyFont="1" applyFill="1" applyBorder="1" applyAlignment="1" applyProtection="1">
      <alignment horizontal="center" vertical="center" textRotation="255"/>
    </xf>
    <xf numFmtId="0" fontId="18" fillId="0" borderId="55" xfId="5" applyFont="1" applyFill="1" applyBorder="1" applyAlignment="1" applyProtection="1">
      <alignment horizontal="center" vertical="center"/>
    </xf>
    <xf numFmtId="0" fontId="18" fillId="0" borderId="56" xfId="5" applyFont="1" applyFill="1" applyBorder="1" applyAlignment="1" applyProtection="1">
      <alignment horizontal="center" vertical="center"/>
    </xf>
    <xf numFmtId="0" fontId="9" fillId="0" borderId="0" xfId="5" applyFont="1" applyFill="1" applyAlignment="1" applyProtection="1">
      <alignment horizontal="center" vertical="center"/>
      <protection locked="0"/>
    </xf>
    <xf numFmtId="0" fontId="24" fillId="0" borderId="2" xfId="5" applyFont="1" applyFill="1" applyBorder="1" applyAlignment="1" applyProtection="1">
      <alignment horizontal="center" vertical="center" wrapText="1"/>
    </xf>
    <xf numFmtId="0" fontId="24" fillId="0" borderId="43" xfId="5" applyFont="1" applyFill="1" applyBorder="1" applyAlignment="1" applyProtection="1">
      <alignment horizontal="center" vertical="center" wrapText="1"/>
    </xf>
    <xf numFmtId="0" fontId="48" fillId="13" borderId="0" xfId="7" applyFont="1" applyFill="1" applyAlignment="1" applyProtection="1">
      <alignment horizontal="left" vertical="center"/>
      <protection locked="0"/>
    </xf>
    <xf numFmtId="0" fontId="0" fillId="0" borderId="0" xfId="7" applyFont="1" applyAlignment="1">
      <alignment horizontal="left" vertical="center"/>
    </xf>
    <xf numFmtId="0" fontId="50" fillId="0" borderId="0" xfId="7" applyFont="1" applyAlignment="1" applyProtection="1">
      <alignment horizontal="center" vertical="center"/>
    </xf>
    <xf numFmtId="0" fontId="48" fillId="0" borderId="0" xfId="7" applyFont="1" applyAlignment="1" applyProtection="1">
      <alignment horizontal="left" vertical="center" wrapText="1"/>
    </xf>
    <xf numFmtId="0" fontId="48" fillId="0" borderId="0" xfId="7" applyFont="1" applyAlignment="1" applyProtection="1">
      <alignment horizontal="center" vertical="center"/>
    </xf>
    <xf numFmtId="0" fontId="52" fillId="0" borderId="0" xfId="7" applyFont="1" applyAlignment="1" applyProtection="1">
      <alignment horizontal="left" vertical="center" wrapText="1"/>
    </xf>
    <xf numFmtId="0" fontId="56" fillId="0" borderId="0" xfId="6" applyFont="1" applyAlignment="1">
      <alignment horizontal="center" vertical="center"/>
    </xf>
    <xf numFmtId="0" fontId="5" fillId="0" borderId="0" xfId="6" applyFont="1" applyFill="1">
      <alignment vertical="center"/>
    </xf>
    <xf numFmtId="0" fontId="5" fillId="0" borderId="1" xfId="6" applyFont="1" applyBorder="1">
      <alignment vertical="center"/>
    </xf>
    <xf numFmtId="0" fontId="5" fillId="0" borderId="6" xfId="6" applyFont="1" applyBorder="1">
      <alignment vertical="center"/>
    </xf>
    <xf numFmtId="0" fontId="5" fillId="0" borderId="55" xfId="6" applyFont="1" applyBorder="1">
      <alignment vertical="center"/>
    </xf>
    <xf numFmtId="0" fontId="5" fillId="0" borderId="1" xfId="6" applyFont="1" applyFill="1" applyBorder="1" applyAlignment="1">
      <alignment horizontal="center" vertical="center"/>
    </xf>
    <xf numFmtId="177" fontId="5" fillId="0" borderId="1" xfId="6" applyNumberFormat="1" applyFont="1" applyBorder="1" applyAlignment="1">
      <alignment horizontal="center" vertical="center"/>
    </xf>
    <xf numFmtId="0" fontId="5" fillId="0" borderId="55" xfId="6" applyFont="1" applyBorder="1" applyAlignment="1">
      <alignment horizontal="center" vertical="center"/>
    </xf>
    <xf numFmtId="0" fontId="5" fillId="0" borderId="6" xfId="6" applyFont="1" applyBorder="1" applyAlignment="1">
      <alignment horizontal="center" vertical="center"/>
    </xf>
    <xf numFmtId="0" fontId="5" fillId="0" borderId="55" xfId="6" applyFont="1" applyBorder="1" applyAlignment="1">
      <alignment horizontal="center" vertical="center"/>
    </xf>
    <xf numFmtId="0" fontId="5" fillId="0" borderId="0" xfId="6" applyFont="1" applyAlignment="1">
      <alignment horizontal="distributed" vertical="center"/>
    </xf>
    <xf numFmtId="0" fontId="5" fillId="0" borderId="0" xfId="6" applyFont="1" applyAlignment="1">
      <alignment horizontal="center" vertical="center"/>
    </xf>
    <xf numFmtId="0" fontId="7" fillId="0" borderId="0" xfId="6" applyFont="1">
      <alignment vertical="center"/>
    </xf>
    <xf numFmtId="0" fontId="7" fillId="0" borderId="0" xfId="6" applyFont="1" applyFill="1" applyAlignment="1">
      <alignment horizontal="distributed" vertical="center" indent="2"/>
    </xf>
    <xf numFmtId="0" fontId="7" fillId="0" borderId="0" xfId="6" applyFont="1" applyAlignment="1">
      <alignment vertical="center"/>
    </xf>
    <xf numFmtId="0" fontId="5" fillId="0" borderId="0" xfId="6" applyFont="1" applyAlignment="1">
      <alignment horizontal="right" vertical="center"/>
    </xf>
    <xf numFmtId="0" fontId="6" fillId="0" borderId="0" xfId="6" applyFont="1" applyBorder="1" applyAlignment="1">
      <alignment horizontal="center" vertical="center"/>
    </xf>
  </cellXfs>
  <cellStyles count="9">
    <cellStyle name="パーセント 2" xfId="1" xr:uid="{00000000-0005-0000-0000-000000000000}"/>
    <cellStyle name="桁区切り" xfId="8"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152">
    <dxf>
      <fill>
        <patternFill>
          <bgColor rgb="FFFF0000"/>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numFmt numFmtId="0" formatCode="General"/>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FFFFCC"/>
        </patternFill>
      </fill>
    </dxf>
    <dxf>
      <fill>
        <patternFill>
          <bgColor rgb="FFFF0000"/>
        </patternFill>
      </fill>
    </dxf>
    <dxf>
      <fill>
        <patternFill>
          <bgColor rgb="FFCCECFF"/>
        </patternFill>
      </fill>
    </dxf>
    <dxf>
      <fill>
        <patternFill>
          <bgColor rgb="FFCCECFF"/>
        </patternFill>
      </fill>
    </dxf>
    <dxf>
      <fill>
        <patternFill>
          <bgColor rgb="FFCCECFF"/>
        </patternFill>
      </fill>
    </dxf>
    <dxf>
      <fill>
        <patternFill>
          <bgColor rgb="FFFF0000"/>
        </patternFill>
      </fill>
    </dxf>
    <dxf>
      <fill>
        <patternFill>
          <bgColor rgb="FFB2B2B2"/>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969696"/>
        </patternFill>
      </fill>
    </dxf>
    <dxf>
      <fill>
        <patternFill>
          <bgColor rgb="FF969696"/>
        </patternFill>
      </fill>
    </dxf>
    <dxf>
      <fill>
        <patternFill>
          <bgColor rgb="FFB2B2B2"/>
        </patternFill>
      </fill>
    </dxf>
    <dxf>
      <fill>
        <patternFill>
          <bgColor rgb="FFFF99FF"/>
        </patternFill>
      </fill>
    </dxf>
    <dxf>
      <fill>
        <patternFill>
          <bgColor rgb="FFFF99FF"/>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theme="0"/>
        </patternFill>
      </fill>
    </dxf>
    <dxf>
      <fill>
        <patternFill>
          <bgColor rgb="FF969696"/>
        </patternFill>
      </fill>
    </dxf>
    <dxf>
      <fill>
        <patternFill>
          <bgColor rgb="FF969696"/>
        </patternFill>
      </fill>
    </dxf>
    <dxf>
      <fill>
        <patternFill>
          <bgColor rgb="FFFF99FF"/>
        </patternFill>
      </fill>
    </dxf>
    <dxf>
      <fill>
        <patternFill>
          <bgColor rgb="FFFF99FF"/>
        </patternFill>
      </fill>
    </dxf>
    <dxf>
      <fill>
        <patternFill>
          <bgColor rgb="FF969696"/>
        </patternFill>
      </fill>
    </dxf>
    <dxf>
      <fill>
        <patternFill>
          <bgColor rgb="FFCCECFF"/>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CCECFF"/>
        </patternFill>
      </fill>
    </dxf>
    <dxf>
      <fill>
        <patternFill>
          <bgColor rgb="FF969696"/>
        </patternFill>
      </fill>
    </dxf>
    <dxf>
      <fill>
        <patternFill>
          <bgColor rgb="FF969696"/>
        </patternFill>
      </fill>
    </dxf>
    <dxf>
      <fill>
        <patternFill>
          <bgColor rgb="FF969696"/>
        </patternFill>
      </fill>
    </dxf>
    <dxf>
      <fill>
        <patternFill>
          <bgColor rgb="FFFF0000"/>
        </patternFill>
      </fill>
    </dxf>
    <dxf>
      <fill>
        <patternFill>
          <bgColor rgb="FFFF0000"/>
        </patternFill>
      </fill>
    </dxf>
    <dxf>
      <fill>
        <patternFill>
          <bgColor rgb="FFCCECFF"/>
        </patternFill>
      </fill>
    </dxf>
    <dxf>
      <fill>
        <patternFill patternType="none">
          <bgColor indexed="65"/>
        </patternFill>
      </fill>
    </dxf>
    <dxf>
      <fill>
        <patternFill>
          <bgColor rgb="FFFF99FF"/>
        </patternFill>
      </fill>
    </dxf>
    <dxf>
      <fill>
        <patternFill>
          <bgColor rgb="FFFF99FF"/>
        </patternFill>
      </fill>
    </dxf>
    <dxf>
      <fill>
        <patternFill>
          <bgColor rgb="FFFF0000"/>
        </patternFill>
      </fill>
    </dxf>
    <dxf>
      <fill>
        <patternFill>
          <bgColor rgb="FF969696"/>
        </patternFill>
      </fill>
    </dxf>
    <dxf>
      <fill>
        <patternFill>
          <bgColor rgb="FF969696"/>
        </patternFill>
      </fill>
    </dxf>
    <dxf>
      <numFmt numFmtId="0" formatCode="General"/>
      <fill>
        <patternFill>
          <bgColor rgb="FF969696"/>
        </patternFill>
      </fill>
    </dxf>
    <dxf>
      <font>
        <color theme="0"/>
      </font>
      <fill>
        <patternFill>
          <bgColor rgb="FFFF66FF"/>
        </patternFill>
      </fill>
    </dxf>
    <dxf>
      <font>
        <color rgb="FFFF0000"/>
      </font>
      <fill>
        <patternFill patternType="lightGray">
          <fgColor rgb="FFFF0000"/>
          <bgColor indexed="65"/>
        </patternFill>
      </fill>
    </dxf>
    <dxf>
      <font>
        <color theme="0"/>
      </font>
      <fill>
        <patternFill>
          <bgColor rgb="FFFF0000"/>
        </patternFill>
      </fill>
    </dxf>
    <dxf>
      <font>
        <color theme="0"/>
      </font>
      <fill>
        <patternFill>
          <bgColor rgb="FFFF66FF"/>
        </patternFill>
      </fill>
    </dxf>
    <dxf>
      <fill>
        <patternFill>
          <bgColor rgb="FF969696"/>
        </patternFill>
      </fill>
    </dxf>
    <dxf>
      <fill>
        <patternFill>
          <bgColor rgb="FF969696"/>
        </patternFill>
      </fill>
    </dxf>
    <dxf>
      <fill>
        <patternFill>
          <bgColor rgb="FF969696"/>
        </patternFill>
      </fill>
    </dxf>
    <dxf>
      <fill>
        <patternFill>
          <bgColor rgb="FF969696"/>
        </patternFill>
      </fill>
    </dxf>
    <dxf>
      <fill>
        <patternFill>
          <bgColor rgb="FFCCECFF"/>
        </patternFill>
      </fill>
    </dxf>
    <dxf>
      <fill>
        <patternFill>
          <bgColor rgb="FF969696"/>
        </patternFill>
      </fill>
    </dxf>
    <dxf>
      <fill>
        <patternFill>
          <bgColor rgb="FFCCECFF"/>
        </patternFill>
      </fill>
    </dxf>
    <dxf>
      <fill>
        <patternFill>
          <bgColor rgb="FF969696"/>
        </patternFill>
      </fill>
    </dxf>
    <dxf>
      <font>
        <color theme="0"/>
      </font>
      <fill>
        <patternFill>
          <bgColor rgb="FFFF66FF"/>
        </patternFill>
      </fill>
    </dxf>
    <dxf>
      <font>
        <color theme="0"/>
      </font>
      <fill>
        <patternFill>
          <bgColor rgb="FFFF66FF"/>
        </patternFill>
      </fill>
    </dxf>
    <dxf>
      <font>
        <color theme="0"/>
      </font>
      <fill>
        <patternFill>
          <bgColor rgb="FFFF66FF"/>
        </patternFill>
      </fill>
    </dxf>
    <dxf>
      <fill>
        <patternFill patternType="none">
          <bgColor indexed="65"/>
        </patternFill>
      </fill>
    </dxf>
    <dxf>
      <fill>
        <patternFill patternType="none">
          <bgColor indexed="65"/>
        </patternFill>
      </fill>
    </dxf>
    <dxf>
      <fill>
        <patternFill>
          <bgColor rgb="FFCCECFF"/>
        </patternFill>
      </fill>
    </dxf>
    <dxf>
      <fill>
        <patternFill>
          <bgColor rgb="FF969696"/>
        </patternFill>
      </fill>
    </dxf>
    <dxf>
      <fill>
        <patternFill>
          <bgColor rgb="FFFF99FF"/>
        </patternFill>
      </fill>
    </dxf>
    <dxf>
      <fill>
        <patternFill>
          <bgColor rgb="FFFF99FF"/>
        </patternFill>
      </fill>
    </dxf>
    <dxf>
      <fill>
        <patternFill>
          <bgColor rgb="FFCCECFF"/>
        </patternFill>
      </fill>
    </dxf>
  </dxfs>
  <tableStyles count="0" defaultTableStyle="TableStyleMedium2" defaultPivotStyle="PivotStyleLight16"/>
  <colors>
    <mruColors>
      <color rgb="FF969696"/>
      <color rgb="FF878787"/>
      <color rgb="FFE1E1E1"/>
      <color rgb="FFFFFFFF"/>
      <color rgb="FFB2B2B2"/>
      <color rgb="FFFFFFCC"/>
      <color rgb="FFFFFF99"/>
      <color rgb="FFCCECFF"/>
      <color rgb="FFFF99FF"/>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20</xdr:col>
      <xdr:colOff>102870</xdr:colOff>
      <xdr:row>0</xdr:row>
      <xdr:rowOff>256540</xdr:rowOff>
    </xdr:from>
    <xdr:to>
      <xdr:col>25</xdr:col>
      <xdr:colOff>351790</xdr:colOff>
      <xdr:row>3</xdr:row>
      <xdr:rowOff>25400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903210" y="256540"/>
          <a:ext cx="2460625" cy="702310"/>
        </a:xfrm>
        <a:prstGeom prst="wedgeRoundRectCallout">
          <a:avLst>
            <a:gd name="adj1" fmla="val -49668"/>
            <a:gd name="adj2" fmla="val 93643"/>
            <a:gd name="adj3" fmla="val 1666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none">
              <a:solidFill>
                <a:sysClr val="windowText" lastClr="000000"/>
              </a:solidFill>
            </a:rPr>
            <a:t>発注者　：　</a:t>
          </a:r>
          <a:r>
            <a:rPr kumimoji="1" lang="ja-JP" altLang="en-US" sz="1400" b="1">
              <a:solidFill>
                <a:srgbClr val="0070C0"/>
              </a:solidFill>
            </a:rPr>
            <a:t>青色のセルに入力</a:t>
          </a:r>
          <a:endParaRPr kumimoji="1" lang="en-US" altLang="ja-JP" sz="1400" b="1">
            <a:solidFill>
              <a:sysClr val="windowText" lastClr="000000"/>
            </a:solidFill>
          </a:endParaRPr>
        </a:p>
      </xdr:txBody>
    </xdr:sp>
    <xdr:clientData/>
  </xdr:twoCellAnchor>
  <xdr:twoCellAnchor editAs="absolute">
    <xdr:from>
      <xdr:col>19</xdr:col>
      <xdr:colOff>158750</xdr:colOff>
      <xdr:row>59</xdr:row>
      <xdr:rowOff>135255</xdr:rowOff>
    </xdr:from>
    <xdr:to>
      <xdr:col>35</xdr:col>
      <xdr:colOff>18415</xdr:colOff>
      <xdr:row>96</xdr:row>
      <xdr:rowOff>40005</xdr:rowOff>
    </xdr:to>
    <xdr:sp macro="" textlink="">
      <xdr:nvSpPr>
        <xdr:cNvPr id="4" name="テキスト ボックス 3">
          <a:extLst>
            <a:ext uri="{FF2B5EF4-FFF2-40B4-BE49-F238E27FC236}">
              <a16:creationId xmlns:a16="http://schemas.microsoft.com/office/drawing/2014/main" id="{00000000-0008-0000-0100-000004000000}"/>
            </a:ext>
          </a:extLst>
        </xdr:cNvPr>
        <xdr:cNvSpPr/>
      </xdr:nvSpPr>
      <xdr:spPr>
        <a:xfrm>
          <a:off x="7547610" y="11008995"/>
          <a:ext cx="7745730" cy="6107430"/>
        </a:xfrm>
        <a:prstGeom prst="foldedCorner">
          <a:avLst/>
        </a:prstGeom>
        <a:solidFill>
          <a:sysClr val="window" lastClr="FFFFFF">
            <a:alpha val="75000"/>
          </a:sysClr>
        </a:solidFill>
        <a:ln w="6350" cmpd="sng">
          <a:solidFill>
            <a:sysClr val="windowText" lastClr="000000"/>
          </a:solidFill>
        </a:ln>
        <a:effectLst/>
      </xdr:spPr>
      <xdr:txBody>
        <a:bodyPr vertOverflow="overflow" horzOverflow="overflow"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sysClr val="windowText" lastClr="000000"/>
              </a:solidFill>
              <a:effectLst/>
              <a:uLnTx/>
              <a:uFillTx/>
              <a:latin typeface="ＭＳ ゴシック"/>
              <a:ea typeface="ＭＳ ゴシック"/>
              <a:cs typeface="+mn-cs"/>
            </a:rPr>
            <a:t>≪発注者の入力手順≫</a:t>
          </a:r>
          <a:endParaRPr kumimoji="1" lang="en-US" altLang="ja-JP" sz="1600" b="1"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余白には関数が埋め込まれています。削除しないよう注意してください。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①「数式」タブの「計算方法の設定」が「自動」になっていることを確認してください。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②</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の「あて先」「工事名」「工事場所」を正しく入力してください。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③評価項目の「該当」欄の該当する項目に「○」を入力してください。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評価項目は、小委員会資料との整合が取れていることを確認してください。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④「災害防止活動等の協定」を選択している場合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中間点を「削除しない」「削除する」のどちらかに〇を入力してください。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⑤「地理的条件」を選択している場合</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中間点を「設ける」「設けない」のどちらかに○を入力してください。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選択しない場合は、空欄とします。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⑥小項目の欄に</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セルがないことを確認してください。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0" i="0" u="none" strike="noStrike" kern="0" cap="none" spc="0" normalizeH="0" baseline="0" noProof="0">
              <a:ln>
                <a:noFill/>
              </a:ln>
              <a:solidFill>
                <a:srgbClr val="FF0000"/>
              </a:solidFill>
              <a:effectLst/>
              <a:uLnTx/>
              <a:uFillTx/>
              <a:latin typeface="ＭＳ ゴシック"/>
              <a:ea typeface="ＭＳ ゴシック"/>
              <a:cs typeface="+mn-cs"/>
            </a:rPr>
            <a:t>赤い</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セルがある場合、④⑤を再確認してください。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⑦</a:t>
          </a:r>
          <a:r>
            <a:rPr kumimoji="1" lang="ja-JP" altLang="en-US" sz="1200" b="1" i="0" u="none" strike="noStrike" kern="0" cap="none" spc="0" normalizeH="0" baseline="0" noProof="0">
              <a:ln>
                <a:noFill/>
              </a:ln>
              <a:solidFill>
                <a:srgbClr val="0070C0"/>
              </a:solidFill>
              <a:effectLst/>
              <a:uLnTx/>
              <a:uFillTx/>
              <a:latin typeface="ＭＳ ゴシック"/>
              <a:ea typeface="ＭＳ ゴシック"/>
              <a:cs typeface="+mn-cs"/>
            </a:rPr>
            <a:t>「発注者入力」シート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を非表示にしてください。</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200" b="1" i="0" u="none" strike="noStrike" kern="0" cap="none" spc="0" normalizeH="0" baseline="0" noProof="0">
              <a:ln>
                <a:noFill/>
              </a:ln>
              <a:solidFill>
                <a:srgbClr val="FF0000"/>
              </a:solidFill>
              <a:effectLst/>
              <a:uLnTx/>
              <a:uFillTx/>
              <a:latin typeface="ＭＳ ゴシック"/>
              <a:ea typeface="ＭＳ ゴシック"/>
              <a:cs typeface="+mn-cs"/>
            </a:rPr>
            <a:t>「入札金額見積内訳書」「自己採点申請書」「提出方法」「低入調査事前申請書」の４シート</a:t>
          </a: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のみ表示されます。</a:t>
          </a: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1100" b="1" i="0" baseline="0">
              <a:solidFill>
                <a:srgbClr val="FF0000"/>
              </a:solidFill>
              <a:effectLst/>
              <a:latin typeface="+mn-lt"/>
              <a:ea typeface="+mn-ea"/>
              <a:cs typeface="+mn-cs"/>
            </a:rPr>
            <a:t>システム登録する前に自己</a:t>
          </a:r>
          <a:r>
            <a:rPr kumimoji="1" lang="ja-JP" altLang="ja-JP" sz="1100" b="1" i="0" baseline="0">
              <a:solidFill>
                <a:srgbClr val="FF0000"/>
              </a:solidFill>
              <a:effectLst/>
              <a:latin typeface="+mn-lt"/>
              <a:ea typeface="+mn-ea"/>
              <a:cs typeface="+mn-cs"/>
            </a:rPr>
            <a:t>採点申請書</a:t>
          </a:r>
          <a:r>
            <a:rPr kumimoji="1" lang="ja-JP" altLang="en-US" sz="1100" b="1" i="0" baseline="0">
              <a:solidFill>
                <a:srgbClr val="FF0000"/>
              </a:solidFill>
              <a:effectLst/>
              <a:latin typeface="+mn-lt"/>
              <a:ea typeface="+mn-ea"/>
              <a:cs typeface="+mn-cs"/>
            </a:rPr>
            <a:t>の十分な動作確認を行ってください。</a:t>
          </a:r>
          <a:endParaRPr kumimoji="1" lang="en-US" altLang="ja-JP" sz="1100" b="1" i="0" baseline="0">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不具合が発生した場合は、総合後術センターまで連絡をお願いします。</a:t>
          </a:r>
          <a:endParaRPr kumimoji="1" lang="en-US" altLang="ja-JP" sz="12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0</xdr:col>
      <xdr:colOff>89535</xdr:colOff>
      <xdr:row>0</xdr:row>
      <xdr:rowOff>78105</xdr:rowOff>
    </xdr:from>
    <xdr:to>
      <xdr:col>13</xdr:col>
      <xdr:colOff>179070</xdr:colOff>
      <xdr:row>5</xdr:row>
      <xdr:rowOff>89535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9535" y="78105"/>
          <a:ext cx="4231640" cy="130683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3200">
              <a:solidFill>
                <a:srgbClr val="0070C0"/>
              </a:solidFill>
            </a:rPr>
            <a:t>発注者入力画面</a:t>
          </a:r>
          <a:endParaRPr kumimoji="1" lang="en-US" altLang="ja-JP" sz="3200">
            <a:solidFill>
              <a:srgbClr val="0070C0"/>
            </a:solidFill>
          </a:endParaRPr>
        </a:p>
        <a:p>
          <a:pPr algn="ctr"/>
          <a:r>
            <a:rPr kumimoji="1" lang="ja-JP" altLang="en-US" sz="1800">
              <a:solidFill>
                <a:srgbClr val="0070C0"/>
              </a:solidFill>
            </a:rPr>
            <a:t>（入力後、このシートを非表示にする）</a:t>
          </a:r>
        </a:p>
      </xdr:txBody>
    </xdr:sp>
    <xdr:clientData/>
  </xdr:twoCellAnchor>
  <xdr:twoCellAnchor>
    <xdr:from>
      <xdr:col>12</xdr:col>
      <xdr:colOff>156845</xdr:colOff>
      <xdr:row>63</xdr:row>
      <xdr:rowOff>11430</xdr:rowOff>
    </xdr:from>
    <xdr:to>
      <xdr:col>15</xdr:col>
      <xdr:colOff>302260</xdr:colOff>
      <xdr:row>67</xdr:row>
      <xdr:rowOff>139065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982085" y="11555730"/>
          <a:ext cx="2260600" cy="798195"/>
        </a:xfrm>
        <a:prstGeom prst="wedgeRoundRectCallout">
          <a:avLst>
            <a:gd name="adj1" fmla="val 40057"/>
            <a:gd name="adj2" fmla="val -1018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solidFill>
                <a:srgbClr val="0070C0"/>
              </a:solidFill>
            </a:rPr>
            <a:t>○を削除するときは、</a:t>
          </a:r>
          <a:endParaRPr kumimoji="1" lang="en-US" altLang="ja-JP" sz="1100">
            <a:solidFill>
              <a:srgbClr val="0070C0"/>
            </a:solidFill>
          </a:endParaRPr>
        </a:p>
        <a:p>
          <a:pPr algn="ctr"/>
          <a:r>
            <a:rPr kumimoji="1" lang="ja-JP" altLang="en-US" sz="1100">
              <a:solidFill>
                <a:srgbClr val="0070C0"/>
              </a:solidFill>
            </a:rPr>
            <a:t>「</a:t>
          </a:r>
          <a:r>
            <a:rPr kumimoji="1" lang="en-US" altLang="ja-JP" sz="1100">
              <a:solidFill>
                <a:srgbClr val="0070C0"/>
              </a:solidFill>
            </a:rPr>
            <a:t>Del</a:t>
          </a:r>
          <a:r>
            <a:rPr kumimoji="1" lang="ja-JP" altLang="en-US" sz="1100">
              <a:solidFill>
                <a:srgbClr val="0070C0"/>
              </a:solidFill>
            </a:rPr>
            <a:t>」キーで削除してください。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0</xdr:row>
      <xdr:rowOff>285750</xdr:rowOff>
    </xdr:from>
    <xdr:to>
      <xdr:col>29</xdr:col>
      <xdr:colOff>0</xdr:colOff>
      <xdr:row>3</xdr:row>
      <xdr:rowOff>147955</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502140" y="285750"/>
          <a:ext cx="3256280" cy="795655"/>
        </a:xfrm>
        <a:prstGeom prst="wedgeRoundRectCallout">
          <a:avLst>
            <a:gd name="adj1" fmla="val -49668"/>
            <a:gd name="adj2" fmla="val 93643"/>
            <a:gd name="adj3" fmla="val 1666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l"/>
          <a:r>
            <a:rPr kumimoji="1" lang="ja-JP" altLang="en-US" sz="1400" b="1" u="dbl" baseline="0">
              <a:solidFill>
                <a:sysClr val="windowText" lastClr="000000"/>
              </a:solidFill>
            </a:rPr>
            <a:t>入札参加者　：　</a:t>
          </a:r>
          <a:r>
            <a:rPr kumimoji="1" lang="ja-JP" altLang="en-US" sz="1400" b="1" u="none">
              <a:solidFill>
                <a:srgbClr val="FF0000"/>
              </a:solidFill>
            </a:rPr>
            <a:t>クリーム色のセルに入力</a:t>
          </a:r>
          <a:endParaRPr kumimoji="1" lang="en-US" altLang="ja-JP" sz="1400" b="1"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18</xdr:row>
      <xdr:rowOff>67310</xdr:rowOff>
    </xdr:from>
    <xdr:to>
      <xdr:col>1</xdr:col>
      <xdr:colOff>1304925</xdr:colOff>
      <xdr:row>19</xdr:row>
      <xdr:rowOff>152400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6675" y="4654550"/>
          <a:ext cx="1537970" cy="340360"/>
        </a:xfrm>
        <a:prstGeom prst="wedgeRectCallout">
          <a:avLst>
            <a:gd name="adj1" fmla="val -41078"/>
            <a:gd name="adj2" fmla="val 10732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リストから選択できます</a:t>
          </a:r>
          <a:endParaRPr kumimoji="1" lang="en-US" altLang="ja-JP" sz="8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xdr:colOff>
      <xdr:row>46</xdr:row>
      <xdr:rowOff>151765</xdr:rowOff>
    </xdr:from>
    <xdr:to>
      <xdr:col>8</xdr:col>
      <xdr:colOff>598805</xdr:colOff>
      <xdr:row>57</xdr:row>
      <xdr:rowOff>38735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335" y="8087995"/>
          <a:ext cx="5589270" cy="1731010"/>
        </a:xfrm>
        <a:prstGeom prst="rect">
          <a:avLst/>
        </a:prstGeom>
      </xdr:spPr>
    </xdr:pic>
    <xdr:clientData/>
  </xdr:twoCellAnchor>
  <xdr:twoCellAnchor>
    <xdr:from>
      <xdr:col>0</xdr:col>
      <xdr:colOff>78740</xdr:colOff>
      <xdr:row>4</xdr:row>
      <xdr:rowOff>61595</xdr:rowOff>
    </xdr:from>
    <xdr:to>
      <xdr:col>9</xdr:col>
      <xdr:colOff>45720</xdr:colOff>
      <xdr:row>32</xdr:row>
      <xdr:rowOff>37465</xdr:rowOff>
    </xdr:to>
    <xdr:grpSp>
      <xdr:nvGrpSpPr>
        <xdr:cNvPr id="20" name="グループ 19">
          <a:extLst>
            <a:ext uri="{FF2B5EF4-FFF2-40B4-BE49-F238E27FC236}">
              <a16:creationId xmlns:a16="http://schemas.microsoft.com/office/drawing/2014/main" id="{00000000-0008-0000-0400-000014000000}"/>
            </a:ext>
          </a:extLst>
        </xdr:cNvPr>
        <xdr:cNvGrpSpPr/>
      </xdr:nvGrpSpPr>
      <xdr:grpSpPr>
        <a:xfrm>
          <a:off x="78740" y="937895"/>
          <a:ext cx="5590540" cy="4669790"/>
          <a:chOff x="78792" y="938097"/>
          <a:chExt cx="5590577" cy="4669595"/>
        </a:xfrm>
      </xdr:grpSpPr>
      <xdr:grpSp>
        <xdr:nvGrpSpPr>
          <xdr:cNvPr id="3" name="グループ化 2">
            <a:extLst>
              <a:ext uri="{FF2B5EF4-FFF2-40B4-BE49-F238E27FC236}">
                <a16:creationId xmlns:a16="http://schemas.microsoft.com/office/drawing/2014/main" id="{00000000-0008-0000-0400-000003000000}"/>
              </a:ext>
            </a:extLst>
          </xdr:cNvPr>
          <xdr:cNvGrpSpPr>
            <a:grpSpLocks noChangeAspect="1"/>
          </xdr:cNvGrpSpPr>
        </xdr:nvGrpSpPr>
        <xdr:grpSpPr>
          <a:xfrm>
            <a:off x="78792" y="938097"/>
            <a:ext cx="5590577" cy="4669595"/>
            <a:chOff x="6953250" y="465750"/>
            <a:chExt cx="6819900" cy="5258782"/>
          </a:xfrm>
        </xdr:grpSpPr>
        <xdr:pic>
          <xdr:nvPicPr>
            <xdr:cNvPr id="4" name="図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stretch>
              <a:fillRect/>
            </a:stretch>
          </xdr:blipFill>
          <xdr:spPr>
            <a:xfrm>
              <a:off x="6953250" y="465750"/>
              <a:ext cx="6819900" cy="5258782"/>
            </a:xfrm>
            <a:prstGeom prst="rect">
              <a:avLst/>
            </a:prstGeom>
            <a:noFill/>
          </xdr:spPr>
        </xdr:pic>
        <xdr:sp macro="" textlink="">
          <xdr:nvSpPr>
            <xdr:cNvPr id="5" name="円/楕円 8">
              <a:extLst>
                <a:ext uri="{FF2B5EF4-FFF2-40B4-BE49-F238E27FC236}">
                  <a16:creationId xmlns:a16="http://schemas.microsoft.com/office/drawing/2014/main" id="{00000000-0008-0000-0400-000005000000}"/>
                </a:ext>
              </a:extLst>
            </xdr:cNvPr>
            <xdr:cNvSpPr/>
          </xdr:nvSpPr>
          <xdr:spPr>
            <a:xfrm>
              <a:off x="8896350" y="2076450"/>
              <a:ext cx="104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円/楕円 9">
              <a:extLst>
                <a:ext uri="{FF2B5EF4-FFF2-40B4-BE49-F238E27FC236}">
                  <a16:creationId xmlns:a16="http://schemas.microsoft.com/office/drawing/2014/main" id="{00000000-0008-0000-0400-000006000000}"/>
                </a:ext>
              </a:extLst>
            </xdr:cNvPr>
            <xdr:cNvSpPr/>
          </xdr:nvSpPr>
          <xdr:spPr>
            <a:xfrm>
              <a:off x="10086975" y="2400300"/>
              <a:ext cx="39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円/楕円 10">
              <a:extLst>
                <a:ext uri="{FF2B5EF4-FFF2-40B4-BE49-F238E27FC236}">
                  <a16:creationId xmlns:a16="http://schemas.microsoft.com/office/drawing/2014/main" id="{00000000-0008-0000-0400-000007000000}"/>
                </a:ext>
              </a:extLst>
            </xdr:cNvPr>
            <xdr:cNvSpPr/>
          </xdr:nvSpPr>
          <xdr:spPr>
            <a:xfrm>
              <a:off x="11058525" y="2600325"/>
              <a:ext cx="576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円/楕円 11">
              <a:extLst>
                <a:ext uri="{FF2B5EF4-FFF2-40B4-BE49-F238E27FC236}">
                  <a16:creationId xmlns:a16="http://schemas.microsoft.com/office/drawing/2014/main" id="{00000000-0008-0000-0400-000008000000}"/>
                </a:ext>
              </a:extLst>
            </xdr:cNvPr>
            <xdr:cNvSpPr/>
          </xdr:nvSpPr>
          <xdr:spPr>
            <a:xfrm>
              <a:off x="12163425" y="2600325"/>
              <a:ext cx="468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円/楕円 12">
              <a:extLst>
                <a:ext uri="{FF2B5EF4-FFF2-40B4-BE49-F238E27FC236}">
                  <a16:creationId xmlns:a16="http://schemas.microsoft.com/office/drawing/2014/main" id="{00000000-0008-0000-0400-000009000000}"/>
                </a:ext>
              </a:extLst>
            </xdr:cNvPr>
            <xdr:cNvSpPr/>
          </xdr:nvSpPr>
          <xdr:spPr>
            <a:xfrm>
              <a:off x="9877425" y="4886325"/>
              <a:ext cx="684000" cy="2520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9782175" y="19526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①</a:t>
              </a:r>
            </a:p>
          </xdr:txBody>
        </xdr:sp>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10429875" y="2390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②</a:t>
              </a:r>
            </a:p>
          </xdr:txBody>
        </xdr:sp>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2477750" y="277177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③</a:t>
              </a:r>
            </a:p>
          </xdr:txBody>
        </xdr:sp>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1430000" y="2819400"/>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④</a:t>
              </a:r>
            </a:p>
          </xdr:txBody>
        </xdr:sp>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10401300" y="4733925"/>
              <a:ext cx="468000" cy="2520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t>⑤</a:t>
              </a:r>
            </a:p>
          </xdr:txBody>
        </xdr:sp>
      </xdr:grpSp>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3430817" y="1490323"/>
            <a:ext cx="2212899" cy="790209"/>
          </a:xfrm>
          <a:prstGeom prst="wedgeRoundRectCallout">
            <a:avLst>
              <a:gd name="adj1" fmla="val 7821"/>
              <a:gd name="adj2" fmla="val 1152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900">
                <a:solidFill>
                  <a:schemeClr val="tx1"/>
                </a:solidFill>
              </a:rPr>
              <a:t>見積内訳書を添付する際に、</a:t>
            </a:r>
            <a:endParaRPr kumimoji="1" lang="en-US" altLang="ja-JP" sz="900">
              <a:solidFill>
                <a:schemeClr val="tx1"/>
              </a:solidFill>
            </a:endParaRPr>
          </a:p>
          <a:p>
            <a:pPr algn="ctr"/>
            <a:r>
              <a:rPr kumimoji="1" lang="ja-JP" altLang="en-US" sz="900">
                <a:solidFill>
                  <a:schemeClr val="tx1"/>
                </a:solidFill>
              </a:rPr>
              <a:t>同一ファイル内に下図のように</a:t>
            </a:r>
            <a:endParaRPr kumimoji="1" lang="en-US" altLang="ja-JP" sz="900">
              <a:solidFill>
                <a:schemeClr val="tx1"/>
              </a:solidFill>
            </a:endParaRPr>
          </a:p>
          <a:p>
            <a:pPr algn="ctr"/>
            <a:r>
              <a:rPr kumimoji="1" lang="ja-JP" altLang="en-US" sz="900">
                <a:solidFill>
                  <a:schemeClr val="tx1"/>
                </a:solidFill>
              </a:rPr>
              <a:t>「自己採点申請書」</a:t>
            </a:r>
            <a:r>
              <a:rPr lang="ja-JP" altLang="ja-JP" sz="900">
                <a:solidFill>
                  <a:schemeClr val="lt1"/>
                </a:solidFill>
                <a:effectLst/>
                <a:latin typeface="+mn-lt"/>
                <a:ea typeface="+mn-ea"/>
                <a:cs typeface="+mn-cs"/>
              </a:rPr>
              <a:t>【</a:t>
            </a:r>
            <a:r>
              <a:rPr kumimoji="1" lang="ja-JP" altLang="ja-JP" sz="900">
                <a:solidFill>
                  <a:sysClr val="windowText" lastClr="000000"/>
                </a:solidFill>
                <a:effectLst/>
                <a:latin typeface="+mn-lt"/>
                <a:ea typeface="+mn-ea"/>
                <a:cs typeface="+mn-cs"/>
              </a:rPr>
              <a:t>「</a:t>
            </a:r>
            <a:r>
              <a:rPr lang="ja-JP" altLang="ja-JP" sz="900">
                <a:solidFill>
                  <a:sysClr val="windowText" lastClr="000000"/>
                </a:solidFill>
                <a:effectLst/>
                <a:latin typeface="+mn-lt"/>
                <a:ea typeface="+mn-ea"/>
                <a:cs typeface="+mn-cs"/>
              </a:rPr>
              <a:t>低入札価格調査に係る事前申出書</a:t>
            </a:r>
            <a:r>
              <a:rPr kumimoji="1" lang="ja-JP" altLang="ja-JP" sz="900">
                <a:solidFill>
                  <a:sysClr val="windowText" lastClr="000000"/>
                </a:solidFill>
                <a:effectLst/>
                <a:latin typeface="+mn-lt"/>
                <a:ea typeface="+mn-ea"/>
                <a:cs typeface="+mn-cs"/>
              </a:rPr>
              <a:t>」</a:t>
            </a:r>
            <a:r>
              <a:rPr kumimoji="1" lang="ja-JP" altLang="en-US" sz="900">
                <a:solidFill>
                  <a:schemeClr val="tx1"/>
                </a:solidFill>
              </a:rPr>
              <a:t>を</a:t>
            </a:r>
            <a:r>
              <a:rPr kumimoji="1" lang="ja-JP" altLang="ja-JP" sz="900">
                <a:solidFill>
                  <a:schemeClr val="tx1"/>
                </a:solidFill>
                <a:latin typeface="+mn-lt"/>
                <a:ea typeface="+mn-ea"/>
                <a:cs typeface="+mn-cs"/>
              </a:rPr>
              <a:t>別シートとして</a:t>
            </a:r>
            <a:endParaRPr kumimoji="1" lang="en-US" altLang="ja-JP" sz="900">
              <a:solidFill>
                <a:schemeClr val="tx1"/>
              </a:solidFill>
              <a:latin typeface="+mn-lt"/>
              <a:ea typeface="+mn-ea"/>
              <a:cs typeface="+mn-cs"/>
            </a:endParaRPr>
          </a:p>
          <a:p>
            <a:pPr algn="ctr"/>
            <a:r>
              <a:rPr kumimoji="1" lang="ja-JP" altLang="en-US" sz="900">
                <a:solidFill>
                  <a:schemeClr val="tx1"/>
                </a:solidFill>
                <a:latin typeface="+mn-lt"/>
                <a:ea typeface="+mn-ea"/>
                <a:cs typeface="+mn-cs"/>
              </a:rPr>
              <a:t>作成してください。</a:t>
            </a:r>
            <a:endParaRPr kumimoji="1" lang="ja-JP" altLang="en-US" sz="900">
              <a:solidFill>
                <a:schemeClr val="tx1"/>
              </a:solidFill>
            </a:endParaRPr>
          </a:p>
        </xdr:txBody>
      </xdr:sp>
    </xdr:grpSp>
    <xdr:clientData/>
  </xdr:twoCellAnchor>
  <xdr:twoCellAnchor>
    <xdr:from>
      <xdr:col>0</xdr:col>
      <xdr:colOff>59055</xdr:colOff>
      <xdr:row>33</xdr:row>
      <xdr:rowOff>62230</xdr:rowOff>
    </xdr:from>
    <xdr:to>
      <xdr:col>8</xdr:col>
      <xdr:colOff>625475</xdr:colOff>
      <xdr:row>38</xdr:row>
      <xdr:rowOff>113665</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59055" y="5803900"/>
          <a:ext cx="5570220" cy="8896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u="sng"/>
            <a:t>操作説明</a:t>
          </a:r>
          <a:endParaRPr kumimoji="1" lang="en-US" altLang="ja-JP" sz="1100" b="1" u="sng"/>
        </a:p>
        <a:p>
          <a:pPr algn="l"/>
          <a:r>
            <a:rPr kumimoji="1" lang="ja-JP" altLang="en-US" sz="1100" b="1"/>
            <a:t>①入札金額</a:t>
          </a:r>
          <a:r>
            <a:rPr kumimoji="1" lang="ja-JP" altLang="en-US" sz="1100"/>
            <a:t>、</a:t>
          </a:r>
          <a:r>
            <a:rPr kumimoji="1" lang="ja-JP" altLang="en-US" sz="1100" b="1"/>
            <a:t>②くじ入力番号</a:t>
          </a:r>
          <a:r>
            <a:rPr kumimoji="1" lang="en-US" altLang="ja-JP" sz="1100" b="1"/>
            <a:t>※</a:t>
          </a:r>
          <a:r>
            <a:rPr kumimoji="1" lang="ja-JP" altLang="en-US" sz="1100"/>
            <a:t>を入力後、</a:t>
          </a:r>
          <a:r>
            <a:rPr kumimoji="1" lang="ja-JP" altLang="en-US" sz="1100" b="1"/>
            <a:t>③参照ボタン</a:t>
          </a:r>
          <a:r>
            <a:rPr kumimoji="1" lang="ja-JP" altLang="en-US" sz="1100"/>
            <a:t>をクリックし内訳書を選択し、</a:t>
          </a:r>
          <a:r>
            <a:rPr kumimoji="1" lang="ja-JP" altLang="en-US" sz="1100" b="1"/>
            <a:t>開く</a:t>
          </a:r>
          <a:r>
            <a:rPr kumimoji="1" lang="ja-JP" altLang="en-US" sz="1100"/>
            <a:t>をクリックします。</a:t>
          </a:r>
          <a:r>
            <a:rPr kumimoji="1" lang="ja-JP" altLang="en-US" sz="1100" b="1"/>
            <a:t>④</a:t>
          </a:r>
          <a:r>
            <a:rPr kumimoji="1" lang="ja-JP" altLang="en-US" sz="1100" b="1">
              <a:solidFill>
                <a:srgbClr val="FF0000"/>
              </a:solidFill>
            </a:rPr>
            <a:t>内訳書追加ボタン</a:t>
          </a:r>
          <a:r>
            <a:rPr kumimoji="1" lang="ja-JP" altLang="en-US" sz="1100"/>
            <a:t>をクリックすることにより、”内訳書”を付加して</a:t>
          </a:r>
          <a:r>
            <a:rPr kumimoji="1" lang="ja-JP" altLang="en-US" sz="1100" b="1"/>
            <a:t>⑤提出内容確認ボタン</a:t>
          </a:r>
          <a:r>
            <a:rPr kumimoji="1" lang="ja-JP" altLang="en-US" sz="1100"/>
            <a:t>をクリックします。</a:t>
          </a:r>
        </a:p>
      </xdr:txBody>
    </xdr:sp>
    <xdr:clientData/>
  </xdr:twoCellAnchor>
  <xdr:twoCellAnchor>
    <xdr:from>
      <xdr:col>1</xdr:col>
      <xdr:colOff>3810</xdr:colOff>
      <xdr:row>55</xdr:row>
      <xdr:rowOff>82550</xdr:rowOff>
    </xdr:from>
    <xdr:to>
      <xdr:col>2</xdr:col>
      <xdr:colOff>537210</xdr:colOff>
      <xdr:row>57</xdr:row>
      <xdr:rowOff>67945</xdr:rowOff>
    </xdr:to>
    <xdr:sp macro="" textlink="">
      <xdr:nvSpPr>
        <xdr:cNvPr id="17" name="楕円 16">
          <a:extLst>
            <a:ext uri="{FF2B5EF4-FFF2-40B4-BE49-F238E27FC236}">
              <a16:creationId xmlns:a16="http://schemas.microsoft.com/office/drawing/2014/main" id="{00000000-0008-0000-0400-000011000000}"/>
            </a:ext>
          </a:extLst>
        </xdr:cNvPr>
        <xdr:cNvSpPr/>
      </xdr:nvSpPr>
      <xdr:spPr>
        <a:xfrm>
          <a:off x="629285" y="9527540"/>
          <a:ext cx="1158875" cy="320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625475</xdr:colOff>
      <xdr:row>55</xdr:row>
      <xdr:rowOff>94615</xdr:rowOff>
    </xdr:from>
    <xdr:to>
      <xdr:col>4</xdr:col>
      <xdr:colOff>504825</xdr:colOff>
      <xdr:row>57</xdr:row>
      <xdr:rowOff>78740</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1876425" y="9539605"/>
          <a:ext cx="1130300" cy="3194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2540</xdr:colOff>
      <xdr:row>55</xdr:row>
      <xdr:rowOff>114935</xdr:rowOff>
    </xdr:from>
    <xdr:to>
      <xdr:col>6</xdr:col>
      <xdr:colOff>537210</xdr:colOff>
      <xdr:row>57</xdr:row>
      <xdr:rowOff>98425</xdr:rowOff>
    </xdr:to>
    <xdr:sp macro="" textlink="">
      <xdr:nvSpPr>
        <xdr:cNvPr id="19" name="楕円 18">
          <a:extLst>
            <a:ext uri="{FF2B5EF4-FFF2-40B4-BE49-F238E27FC236}">
              <a16:creationId xmlns:a16="http://schemas.microsoft.com/office/drawing/2014/main" id="{00000000-0008-0000-0400-000013000000}"/>
            </a:ext>
          </a:extLst>
        </xdr:cNvPr>
        <xdr:cNvSpPr/>
      </xdr:nvSpPr>
      <xdr:spPr>
        <a:xfrm>
          <a:off x="3129915" y="9559925"/>
          <a:ext cx="1160145" cy="31877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AN62"/>
  <sheetViews>
    <sheetView showGridLines="0" topLeftCell="A31" zoomScale="85" zoomScaleNormal="85" zoomScaleSheetLayoutView="100" workbookViewId="0">
      <selection activeCell="P54" sqref="P54"/>
    </sheetView>
  </sheetViews>
  <sheetFormatPr defaultColWidth="9" defaultRowHeight="13.2" outlineLevelCol="1"/>
  <cols>
    <col min="1" max="1" width="2.6640625" style="1" customWidth="1"/>
    <col min="2" max="2" width="3.44140625" style="2" customWidth="1"/>
    <col min="3" max="3" width="5.21875" style="2" customWidth="1"/>
    <col min="4" max="8" width="5.44140625" style="2" customWidth="1"/>
    <col min="9" max="9" width="3.33203125" style="2" customWidth="1"/>
    <col min="10" max="13" width="4.6640625" style="2" customWidth="1"/>
    <col min="14" max="14" width="7.109375" style="2" customWidth="1"/>
    <col min="15" max="15" width="19.109375" style="2" customWidth="1"/>
    <col min="16" max="16" width="4.6640625" style="3" customWidth="1"/>
    <col min="17" max="17" width="5.88671875" style="2" customWidth="1"/>
    <col min="18" max="18" width="6" style="2" customWidth="1"/>
    <col min="19" max="19" width="4.6640625" style="3" customWidth="1"/>
    <col min="20" max="20" width="6" style="3" customWidth="1"/>
    <col min="21" max="21" width="7.77734375" style="4" customWidth="1"/>
    <col min="22" max="22" width="1.6640625" style="1" customWidth="1"/>
    <col min="23" max="23" width="3.6640625" style="1" bestFit="1" customWidth="1"/>
    <col min="24" max="26" width="9.6640625" style="1" customWidth="1"/>
    <col min="27" max="27" width="26.44140625" style="1" bestFit="1" customWidth="1"/>
    <col min="28" max="28" width="5.6640625" style="5" bestFit="1" customWidth="1" outlineLevel="1"/>
    <col min="29" max="39" width="5" style="5" bestFit="1" customWidth="1" outlineLevel="1"/>
    <col min="40" max="40" width="8.44140625" style="6" customWidth="1" outlineLevel="1"/>
    <col min="41" max="16384" width="9" style="1"/>
  </cols>
  <sheetData>
    <row r="1" spans="1:23" ht="41.25" customHeight="1">
      <c r="A1" s="7"/>
      <c r="B1" s="9"/>
      <c r="C1" s="9"/>
      <c r="D1" s="9"/>
      <c r="E1" s="192"/>
      <c r="F1" s="192"/>
      <c r="G1" s="192"/>
      <c r="H1" s="192"/>
      <c r="I1" s="192"/>
      <c r="J1" s="192"/>
      <c r="K1" s="192"/>
      <c r="L1" s="192"/>
      <c r="M1" s="192"/>
      <c r="N1" s="192"/>
      <c r="O1" s="192"/>
      <c r="P1" s="180" t="s">
        <v>141</v>
      </c>
      <c r="Q1" s="180"/>
      <c r="R1" s="180"/>
      <c r="S1" s="181"/>
      <c r="T1" s="181"/>
      <c r="U1" s="77"/>
      <c r="V1" s="7"/>
    </row>
    <row r="2" spans="1:23" ht="17.25" customHeight="1">
      <c r="A2" s="7"/>
      <c r="B2" s="9"/>
      <c r="C2" s="9"/>
      <c r="D2" s="9"/>
      <c r="E2" s="192"/>
      <c r="F2" s="192"/>
      <c r="G2" s="192"/>
      <c r="H2" s="192"/>
      <c r="I2" s="192"/>
      <c r="J2" s="192"/>
      <c r="K2" s="192"/>
      <c r="L2" s="192"/>
      <c r="M2" s="192"/>
      <c r="N2" s="192"/>
      <c r="O2" s="192"/>
      <c r="P2" s="193" t="s">
        <v>22</v>
      </c>
      <c r="Q2" s="194"/>
      <c r="R2" s="194"/>
      <c r="S2" s="194"/>
      <c r="T2" s="195"/>
      <c r="U2" s="77"/>
      <c r="V2" s="7"/>
    </row>
    <row r="3" spans="1:23" ht="15" customHeight="1">
      <c r="A3" s="7"/>
      <c r="B3" s="10"/>
      <c r="C3" s="13"/>
      <c r="D3" s="13"/>
      <c r="E3" s="13"/>
      <c r="F3" s="13"/>
      <c r="G3" s="13"/>
      <c r="H3" s="13"/>
      <c r="I3" s="13"/>
      <c r="J3" s="13"/>
      <c r="K3" s="13"/>
      <c r="L3" s="13"/>
      <c r="M3" s="13"/>
      <c r="N3" s="13"/>
      <c r="O3" s="46"/>
      <c r="P3" s="196"/>
      <c r="Q3" s="197"/>
      <c r="R3" s="197"/>
      <c r="S3" s="197"/>
      <c r="T3" s="198"/>
      <c r="U3" s="77"/>
      <c r="V3" s="7"/>
    </row>
    <row r="4" spans="1:23" ht="13.5" customHeight="1">
      <c r="A4" s="7"/>
      <c r="B4" s="11"/>
      <c r="C4" s="13"/>
      <c r="D4" s="13"/>
      <c r="E4" s="13"/>
      <c r="F4" s="13"/>
      <c r="G4" s="13"/>
      <c r="H4" s="13"/>
      <c r="I4" s="13"/>
      <c r="J4" s="13"/>
      <c r="K4" s="13"/>
      <c r="L4" s="13"/>
      <c r="M4" s="13"/>
      <c r="N4" s="13"/>
      <c r="O4" s="47"/>
      <c r="P4" s="196"/>
      <c r="Q4" s="197"/>
      <c r="R4" s="197"/>
      <c r="S4" s="197"/>
      <c r="T4" s="198"/>
      <c r="U4" s="77"/>
      <c r="V4" s="7"/>
    </row>
    <row r="5" spans="1:23" ht="15" customHeight="1">
      <c r="A5" s="7"/>
      <c r="B5" s="11"/>
      <c r="C5" s="13"/>
      <c r="D5" s="13"/>
      <c r="E5" s="13"/>
      <c r="F5" s="13"/>
      <c r="G5" s="13"/>
      <c r="H5" s="13"/>
      <c r="I5" s="26"/>
      <c r="J5" s="13"/>
      <c r="K5" s="13"/>
      <c r="L5" s="13"/>
      <c r="M5" s="13"/>
      <c r="N5" s="182" t="s">
        <v>81</v>
      </c>
      <c r="O5" s="183"/>
      <c r="P5" s="199"/>
      <c r="Q5" s="200"/>
      <c r="R5" s="200"/>
      <c r="S5" s="200"/>
      <c r="T5" s="201"/>
      <c r="U5" s="77"/>
      <c r="V5" s="7"/>
    </row>
    <row r="6" spans="1:23" ht="15" customHeight="1">
      <c r="A6" s="7"/>
      <c r="B6" s="202"/>
      <c r="C6" s="202"/>
      <c r="D6" s="202"/>
      <c r="E6" s="202"/>
      <c r="F6" s="202"/>
      <c r="G6" s="202"/>
      <c r="H6" s="202"/>
      <c r="I6" s="202"/>
      <c r="J6" s="202"/>
      <c r="K6" s="202"/>
      <c r="L6" s="202"/>
      <c r="M6" s="202"/>
      <c r="N6" s="202"/>
      <c r="O6" s="202"/>
      <c r="P6" s="184" t="s">
        <v>45</v>
      </c>
      <c r="Q6" s="184"/>
      <c r="R6" s="184"/>
      <c r="S6" s="184"/>
      <c r="T6" s="184"/>
      <c r="U6" s="62"/>
      <c r="V6" s="7"/>
    </row>
    <row r="7" spans="1:23" ht="13.5" customHeight="1">
      <c r="A7" s="7"/>
      <c r="B7" s="202"/>
      <c r="C7" s="202"/>
      <c r="D7" s="202"/>
      <c r="E7" s="202"/>
      <c r="F7" s="202"/>
      <c r="G7" s="202"/>
      <c r="H7" s="202"/>
      <c r="I7" s="202"/>
      <c r="J7" s="202"/>
      <c r="K7" s="202"/>
      <c r="L7" s="202"/>
      <c r="M7" s="202"/>
      <c r="N7" s="202"/>
      <c r="O7" s="202"/>
      <c r="P7" s="52"/>
      <c r="Q7" s="62"/>
      <c r="R7" s="62"/>
      <c r="S7" s="62"/>
      <c r="T7" s="62"/>
      <c r="U7" s="62"/>
      <c r="V7" s="7"/>
    </row>
    <row r="8" spans="1:23" ht="13.5" customHeight="1">
      <c r="A8" s="7"/>
      <c r="B8" s="185" t="s">
        <v>1</v>
      </c>
      <c r="C8" s="185"/>
      <c r="D8" s="9"/>
      <c r="E8" s="9"/>
      <c r="F8" s="9"/>
      <c r="G8" s="9"/>
      <c r="H8" s="9"/>
      <c r="I8" s="9"/>
      <c r="J8" s="9"/>
      <c r="K8" s="9"/>
      <c r="L8" s="9"/>
      <c r="M8" s="9"/>
      <c r="N8" s="9"/>
      <c r="O8" s="9"/>
      <c r="P8" s="186" t="s">
        <v>79</v>
      </c>
      <c r="Q8" s="186"/>
      <c r="R8" s="186"/>
      <c r="S8" s="186"/>
      <c r="T8" s="186"/>
      <c r="U8" s="78"/>
      <c r="V8" s="7"/>
    </row>
    <row r="9" spans="1:23" ht="14.25" customHeight="1">
      <c r="A9" s="7"/>
      <c r="B9" s="187" t="s">
        <v>133</v>
      </c>
      <c r="C9" s="187"/>
      <c r="D9" s="187"/>
      <c r="E9" s="187"/>
      <c r="F9" s="187"/>
      <c r="G9" s="187"/>
      <c r="H9" s="187"/>
      <c r="I9" s="188"/>
      <c r="J9" s="9"/>
      <c r="K9" s="9"/>
      <c r="L9" s="9"/>
      <c r="M9" s="9"/>
      <c r="N9" s="9"/>
      <c r="O9" s="9"/>
      <c r="P9" s="53" t="s">
        <v>37</v>
      </c>
      <c r="Q9" s="9"/>
      <c r="R9" s="9"/>
      <c r="S9" s="14"/>
      <c r="T9" s="14"/>
      <c r="U9" s="79"/>
      <c r="V9" s="7"/>
    </row>
    <row r="10" spans="1:23" ht="14.25" customHeight="1">
      <c r="A10" s="7"/>
      <c r="B10" s="9"/>
      <c r="C10" s="189"/>
      <c r="D10" s="189"/>
      <c r="E10" s="189"/>
      <c r="F10" s="189"/>
      <c r="G10" s="189"/>
      <c r="H10" s="189"/>
      <c r="I10" s="189"/>
      <c r="J10" s="9"/>
      <c r="K10" s="9"/>
      <c r="L10" s="9"/>
      <c r="M10" s="9"/>
      <c r="N10" s="9"/>
      <c r="O10" s="9"/>
      <c r="P10" s="14"/>
      <c r="Q10" s="14"/>
      <c r="R10" s="14"/>
      <c r="S10" s="14"/>
      <c r="T10" s="14"/>
      <c r="U10" s="14"/>
      <c r="V10" s="7"/>
    </row>
    <row r="11" spans="1:23" ht="14.25" customHeight="1">
      <c r="A11" s="7"/>
      <c r="B11" s="9"/>
      <c r="C11" s="9"/>
      <c r="D11" s="9"/>
      <c r="E11" s="9"/>
      <c r="F11" s="9"/>
      <c r="G11" s="9"/>
      <c r="H11" s="9"/>
      <c r="I11" s="9"/>
      <c r="J11" s="185" t="s">
        <v>4</v>
      </c>
      <c r="K11" s="185"/>
      <c r="L11" s="185"/>
      <c r="M11" s="9"/>
      <c r="N11" s="9"/>
      <c r="O11" s="9"/>
      <c r="P11" s="54"/>
      <c r="Q11" s="9"/>
      <c r="R11" s="9"/>
      <c r="S11" s="14"/>
      <c r="T11" s="14"/>
      <c r="U11" s="79"/>
      <c r="V11" s="7"/>
    </row>
    <row r="12" spans="1:23" ht="18.75" customHeight="1">
      <c r="A12" s="7"/>
      <c r="B12" s="7"/>
      <c r="C12" s="7"/>
      <c r="D12" s="7"/>
      <c r="E12" s="7"/>
      <c r="F12" s="7"/>
      <c r="G12" s="7"/>
      <c r="H12" s="7"/>
      <c r="I12" s="7"/>
      <c r="J12" s="190" t="s">
        <v>10</v>
      </c>
      <c r="K12" s="190"/>
      <c r="L12" s="191"/>
      <c r="M12" s="191"/>
      <c r="N12" s="191"/>
      <c r="O12" s="191"/>
      <c r="P12" s="191"/>
      <c r="Q12" s="191"/>
      <c r="R12" s="191"/>
      <c r="S12" s="191"/>
      <c r="T12" s="191"/>
      <c r="U12" s="191"/>
      <c r="V12" s="7"/>
    </row>
    <row r="13" spans="1:23" ht="18.75" customHeight="1">
      <c r="A13" s="7"/>
      <c r="B13" s="7"/>
      <c r="C13" s="7"/>
      <c r="D13" s="7"/>
      <c r="E13" s="7"/>
      <c r="F13" s="7"/>
      <c r="G13" s="7"/>
      <c r="H13" s="7"/>
      <c r="I13" s="7"/>
      <c r="J13" s="203" t="s">
        <v>13</v>
      </c>
      <c r="K13" s="203"/>
      <c r="L13" s="204"/>
      <c r="M13" s="204"/>
      <c r="N13" s="204"/>
      <c r="O13" s="204"/>
      <c r="P13" s="204"/>
      <c r="Q13" s="204"/>
      <c r="R13" s="204"/>
      <c r="S13" s="204"/>
      <c r="T13" s="204"/>
      <c r="U13" s="204"/>
      <c r="V13" s="7"/>
    </row>
    <row r="14" spans="1:23" ht="18.75" customHeight="1">
      <c r="A14" s="7"/>
      <c r="B14" s="7"/>
      <c r="C14" s="7"/>
      <c r="D14" s="7"/>
      <c r="E14" s="7"/>
      <c r="F14" s="7"/>
      <c r="G14" s="7"/>
      <c r="H14" s="7"/>
      <c r="I14" s="7"/>
      <c r="J14" s="190" t="s">
        <v>9</v>
      </c>
      <c r="K14" s="190"/>
      <c r="L14" s="204"/>
      <c r="M14" s="204"/>
      <c r="N14" s="204"/>
      <c r="O14" s="204"/>
      <c r="P14" s="204"/>
      <c r="Q14" s="204"/>
      <c r="R14" s="204"/>
      <c r="S14" s="205"/>
      <c r="T14" s="206"/>
      <c r="U14" s="80"/>
      <c r="V14" s="7"/>
    </row>
    <row r="15" spans="1:23" ht="18.75" customHeight="1">
      <c r="A15" s="7"/>
      <c r="B15" s="7"/>
      <c r="C15" s="7"/>
      <c r="D15" s="7"/>
      <c r="E15" s="7"/>
      <c r="F15" s="7"/>
      <c r="G15" s="7"/>
      <c r="H15" s="7"/>
      <c r="I15" s="7"/>
      <c r="J15" s="207" t="s">
        <v>11</v>
      </c>
      <c r="K15" s="207"/>
      <c r="L15" s="208"/>
      <c r="M15" s="208"/>
      <c r="N15" s="208"/>
      <c r="O15" s="208"/>
      <c r="P15" s="208"/>
      <c r="Q15" s="208"/>
      <c r="R15" s="208"/>
      <c r="S15" s="209"/>
      <c r="T15" s="209"/>
      <c r="U15" s="209"/>
      <c r="V15" s="209"/>
      <c r="W15" s="84"/>
    </row>
    <row r="16" spans="1:23" ht="18.75" customHeight="1">
      <c r="A16" s="7"/>
      <c r="B16" s="7"/>
      <c r="C16" s="7"/>
      <c r="D16" s="7"/>
      <c r="E16" s="7"/>
      <c r="F16" s="7"/>
      <c r="G16" s="7"/>
      <c r="H16" s="7"/>
      <c r="I16" s="7"/>
      <c r="J16" s="190" t="s">
        <v>17</v>
      </c>
      <c r="K16" s="190"/>
      <c r="L16" s="210"/>
      <c r="M16" s="210"/>
      <c r="N16" s="210"/>
      <c r="O16" s="210"/>
      <c r="P16" s="44"/>
      <c r="Q16" s="44"/>
      <c r="R16" s="44"/>
      <c r="S16" s="75"/>
      <c r="T16" s="76"/>
      <c r="U16" s="80"/>
      <c r="V16" s="7"/>
    </row>
    <row r="17" spans="1:40" ht="18" customHeight="1">
      <c r="A17" s="7"/>
      <c r="B17" s="9"/>
      <c r="C17" s="9"/>
      <c r="D17" s="9"/>
      <c r="E17" s="9"/>
      <c r="F17" s="9"/>
      <c r="G17" s="9"/>
      <c r="H17" s="9"/>
      <c r="I17" s="9"/>
      <c r="J17" s="9"/>
      <c r="K17" s="9"/>
      <c r="L17" s="9"/>
      <c r="M17" s="45"/>
      <c r="N17" s="45"/>
      <c r="O17" s="45"/>
      <c r="P17" s="45"/>
      <c r="Q17" s="45"/>
      <c r="R17" s="71"/>
      <c r="S17" s="71"/>
      <c r="T17" s="71"/>
      <c r="U17" s="71"/>
      <c r="V17" s="71"/>
      <c r="W17" s="85"/>
    </row>
    <row r="18" spans="1:40" ht="29.25" customHeight="1">
      <c r="A18" s="7"/>
      <c r="B18" s="211" t="s">
        <v>5</v>
      </c>
      <c r="C18" s="212"/>
      <c r="D18" s="212"/>
      <c r="E18" s="212"/>
      <c r="F18" s="212"/>
      <c r="G18" s="212"/>
      <c r="H18" s="212"/>
      <c r="I18" s="212"/>
      <c r="J18" s="212"/>
      <c r="K18" s="212"/>
      <c r="L18" s="212"/>
      <c r="M18" s="212"/>
      <c r="N18" s="212"/>
      <c r="O18" s="212"/>
      <c r="P18" s="212"/>
      <c r="Q18" s="212"/>
      <c r="R18" s="212"/>
      <c r="S18" s="212"/>
      <c r="T18" s="212"/>
      <c r="U18" s="212"/>
      <c r="V18" s="7"/>
    </row>
    <row r="19" spans="1:40">
      <c r="A19" s="7"/>
      <c r="B19" s="12"/>
      <c r="C19" s="12"/>
      <c r="D19" s="12"/>
      <c r="E19" s="12"/>
      <c r="F19" s="12"/>
      <c r="G19" s="12"/>
      <c r="H19" s="12"/>
      <c r="I19" s="12"/>
      <c r="J19" s="12"/>
      <c r="K19" s="12"/>
      <c r="L19" s="12"/>
      <c r="M19" s="12"/>
      <c r="N19" s="12"/>
      <c r="O19" s="12"/>
      <c r="P19" s="12"/>
      <c r="Q19" s="12"/>
      <c r="R19" s="12"/>
      <c r="S19" s="12"/>
      <c r="T19" s="12"/>
      <c r="U19" s="12"/>
      <c r="V19" s="7"/>
    </row>
    <row r="20" spans="1:40" ht="13.5" customHeight="1">
      <c r="A20" s="7"/>
      <c r="B20" s="7"/>
      <c r="C20" s="213" t="s">
        <v>122</v>
      </c>
      <c r="D20" s="213"/>
      <c r="E20" s="214" t="s">
        <v>172</v>
      </c>
      <c r="F20" s="214"/>
      <c r="G20" s="214"/>
      <c r="H20" s="214"/>
      <c r="I20" s="214"/>
      <c r="J20" s="214"/>
      <c r="K20" s="214"/>
      <c r="L20" s="214"/>
      <c r="M20" s="214"/>
      <c r="N20" s="214"/>
      <c r="O20" s="214"/>
      <c r="P20" s="214"/>
      <c r="Q20" s="214"/>
      <c r="R20" s="214"/>
      <c r="S20" s="214"/>
      <c r="T20" s="214"/>
      <c r="U20" s="79"/>
      <c r="V20" s="7"/>
    </row>
    <row r="21" spans="1:40" ht="3" customHeight="1">
      <c r="A21" s="7"/>
      <c r="B21" s="7"/>
      <c r="C21" s="16"/>
      <c r="D21" s="16"/>
      <c r="E21" s="24"/>
      <c r="F21" s="24"/>
      <c r="G21" s="24"/>
      <c r="H21" s="24"/>
      <c r="I21" s="24"/>
      <c r="J21" s="24"/>
      <c r="K21" s="24"/>
      <c r="L21" s="24"/>
      <c r="M21" s="24"/>
      <c r="N21" s="24"/>
      <c r="O21" s="24"/>
      <c r="P21" s="24"/>
      <c r="Q21" s="24"/>
      <c r="R21" s="24"/>
      <c r="S21" s="24"/>
      <c r="T21" s="24"/>
      <c r="U21" s="79"/>
      <c r="V21" s="7"/>
    </row>
    <row r="22" spans="1:40" ht="13.5" customHeight="1">
      <c r="A22" s="7"/>
      <c r="B22" s="7"/>
      <c r="C22" s="215" t="s">
        <v>19</v>
      </c>
      <c r="D22" s="215"/>
      <c r="E22" s="214" t="s">
        <v>144</v>
      </c>
      <c r="F22" s="214"/>
      <c r="G22" s="214"/>
      <c r="H22" s="214"/>
      <c r="I22" s="214"/>
      <c r="J22" s="214"/>
      <c r="K22" s="214"/>
      <c r="L22" s="214"/>
      <c r="M22" s="214"/>
      <c r="N22" s="214"/>
      <c r="O22" s="214"/>
      <c r="P22" s="214"/>
      <c r="Q22" s="214"/>
      <c r="R22" s="214"/>
      <c r="S22" s="214"/>
      <c r="T22" s="214"/>
      <c r="U22" s="79"/>
      <c r="V22" s="7"/>
      <c r="AB22" s="94" t="s">
        <v>26</v>
      </c>
    </row>
    <row r="23" spans="1:40" ht="6.75" customHeight="1">
      <c r="A23" s="7"/>
      <c r="B23" s="9"/>
      <c r="C23" s="9"/>
      <c r="D23" s="9"/>
      <c r="E23" s="9"/>
      <c r="F23" s="9"/>
      <c r="G23" s="9"/>
      <c r="H23" s="9"/>
      <c r="I23" s="9"/>
      <c r="J23" s="9"/>
      <c r="K23" s="9"/>
      <c r="L23" s="9"/>
      <c r="M23" s="9"/>
      <c r="N23" s="9"/>
      <c r="O23" s="9"/>
      <c r="P23" s="216"/>
      <c r="Q23" s="216"/>
      <c r="R23" s="216"/>
      <c r="S23" s="216"/>
      <c r="T23" s="14"/>
      <c r="U23" s="79"/>
      <c r="V23" s="7"/>
      <c r="AB23" s="1"/>
    </row>
    <row r="24" spans="1:40" ht="13.5" customHeight="1">
      <c r="A24" s="7"/>
      <c r="B24" s="217" t="s">
        <v>23</v>
      </c>
      <c r="C24" s="218"/>
      <c r="D24" s="218"/>
      <c r="E24" s="218"/>
      <c r="F24" s="218"/>
      <c r="G24" s="218"/>
      <c r="H24" s="218"/>
      <c r="I24" s="218"/>
      <c r="J24" s="218"/>
      <c r="K24" s="218"/>
      <c r="L24" s="218"/>
      <c r="M24" s="218"/>
      <c r="N24" s="218"/>
      <c r="O24" s="219"/>
      <c r="P24" s="223" t="s">
        <v>24</v>
      </c>
      <c r="Q24" s="223" t="s">
        <v>26</v>
      </c>
      <c r="R24" s="225" t="s">
        <v>14</v>
      </c>
      <c r="S24" s="227" t="s">
        <v>27</v>
      </c>
      <c r="T24" s="228"/>
      <c r="U24" s="79"/>
      <c r="V24" s="7"/>
      <c r="AB24" s="95" t="s">
        <v>113</v>
      </c>
      <c r="AC24" s="95" t="s">
        <v>113</v>
      </c>
      <c r="AD24" s="95" t="s">
        <v>113</v>
      </c>
      <c r="AE24" s="95" t="s">
        <v>113</v>
      </c>
      <c r="AF24" s="95" t="s">
        <v>113</v>
      </c>
      <c r="AG24" s="95" t="s">
        <v>113</v>
      </c>
      <c r="AH24" s="95" t="s">
        <v>113</v>
      </c>
      <c r="AI24" s="95" t="s">
        <v>113</v>
      </c>
      <c r="AJ24" s="95" t="s">
        <v>113</v>
      </c>
      <c r="AK24" s="95" t="s">
        <v>113</v>
      </c>
      <c r="AL24" s="95" t="s">
        <v>113</v>
      </c>
      <c r="AM24" s="95" t="s">
        <v>113</v>
      </c>
      <c r="AN24" s="276" t="s">
        <v>78</v>
      </c>
    </row>
    <row r="25" spans="1:40">
      <c r="A25" s="7"/>
      <c r="B25" s="220" t="s">
        <v>69</v>
      </c>
      <c r="C25" s="221"/>
      <c r="D25" s="221"/>
      <c r="E25" s="221"/>
      <c r="F25" s="221"/>
      <c r="G25" s="221"/>
      <c r="H25" s="222"/>
      <c r="I25" s="220" t="s">
        <v>70</v>
      </c>
      <c r="J25" s="221"/>
      <c r="K25" s="221"/>
      <c r="L25" s="221"/>
      <c r="M25" s="221"/>
      <c r="N25" s="221"/>
      <c r="O25" s="222"/>
      <c r="P25" s="224"/>
      <c r="Q25" s="224"/>
      <c r="R25" s="226"/>
      <c r="S25" s="229"/>
      <c r="T25" s="230"/>
      <c r="U25" s="79"/>
      <c r="V25" s="7"/>
      <c r="AB25" s="96"/>
      <c r="AC25" s="96"/>
      <c r="AD25" s="96"/>
      <c r="AE25" s="96"/>
      <c r="AF25" s="96"/>
      <c r="AG25" s="96"/>
      <c r="AH25" s="96"/>
      <c r="AI25" s="96"/>
      <c r="AJ25" s="96"/>
      <c r="AK25" s="96"/>
      <c r="AL25" s="96"/>
      <c r="AM25" s="96"/>
      <c r="AN25" s="277"/>
    </row>
    <row r="26" spans="1:40" ht="13.5" customHeight="1">
      <c r="A26" s="7"/>
      <c r="B26" s="298" t="s">
        <v>86</v>
      </c>
      <c r="C26" s="278" t="s">
        <v>28</v>
      </c>
      <c r="D26" s="279" t="s">
        <v>29</v>
      </c>
      <c r="E26" s="279"/>
      <c r="F26" s="279"/>
      <c r="G26" s="279"/>
      <c r="H26" s="280"/>
      <c r="I26" s="27" t="s">
        <v>15</v>
      </c>
      <c r="J26" s="234" t="s">
        <v>30</v>
      </c>
      <c r="K26" s="234"/>
      <c r="L26" s="234"/>
      <c r="M26" s="234"/>
      <c r="N26" s="234"/>
      <c r="O26" s="235"/>
      <c r="P26" s="55"/>
      <c r="Q26" s="63" t="str">
        <f>IF(P26="○",2,"－")</f>
        <v>－</v>
      </c>
      <c r="R26" s="63"/>
      <c r="S26" s="236" t="str">
        <f>IF(P26="○","様式ア(ア)","－")</f>
        <v>－</v>
      </c>
      <c r="T26" s="237"/>
      <c r="U26" s="81"/>
      <c r="V26" s="7"/>
      <c r="X26" s="1" t="s">
        <v>100</v>
      </c>
      <c r="AB26" s="97" t="str">
        <f t="shared" ref="AB26:AB59" si="0">IF($P26="","－",0)</f>
        <v>－</v>
      </c>
      <c r="AC26" s="105" t="str">
        <f>IF($P26="","",1)</f>
        <v/>
      </c>
      <c r="AD26" s="105" t="str">
        <f>IF($P26="","",1.1)</f>
        <v/>
      </c>
      <c r="AE26" s="105" t="str">
        <f>IF($P26="","",1.2)</f>
        <v/>
      </c>
      <c r="AF26" s="105" t="str">
        <f>IF($P26="","",1.3)</f>
        <v/>
      </c>
      <c r="AG26" s="105" t="str">
        <f>IF($P26="","",1.4)</f>
        <v/>
      </c>
      <c r="AH26" s="105" t="str">
        <f>IF($P26="","",1.5)</f>
        <v/>
      </c>
      <c r="AI26" s="105" t="str">
        <f>IF($P26="","",1.6)</f>
        <v/>
      </c>
      <c r="AJ26" s="105" t="str">
        <f>IF($P26="","",1.7)</f>
        <v/>
      </c>
      <c r="AK26" s="105" t="str">
        <f>IF($P26="","",1.8)</f>
        <v/>
      </c>
      <c r="AL26" s="105" t="str">
        <f>IF($P26="","",1.9)</f>
        <v/>
      </c>
      <c r="AM26" s="105" t="str">
        <f>IF($P26="","",2)</f>
        <v/>
      </c>
      <c r="AN26" s="114"/>
    </row>
    <row r="27" spans="1:40">
      <c r="A27" s="7"/>
      <c r="B27" s="299"/>
      <c r="C27" s="275"/>
      <c r="D27" s="238"/>
      <c r="E27" s="238"/>
      <c r="F27" s="238"/>
      <c r="G27" s="238"/>
      <c r="H27" s="239"/>
      <c r="I27" s="17" t="s">
        <v>58</v>
      </c>
      <c r="J27" s="238" t="s">
        <v>173</v>
      </c>
      <c r="K27" s="238"/>
      <c r="L27" s="238"/>
      <c r="M27" s="238"/>
      <c r="N27" s="238"/>
      <c r="O27" s="239"/>
      <c r="P27" s="55" t="s">
        <v>94</v>
      </c>
      <c r="Q27" s="64">
        <f>IF(P27="○",1,"－")</f>
        <v>1</v>
      </c>
      <c r="R27" s="64"/>
      <c r="S27" s="240" t="str">
        <f>IF(P27="○","様式ア(イ)","－")</f>
        <v>様式ア(イ)</v>
      </c>
      <c r="T27" s="240"/>
      <c r="U27" s="81"/>
      <c r="V27" s="7"/>
      <c r="X27" s="86"/>
      <c r="Y27" s="87" t="s">
        <v>80</v>
      </c>
      <c r="Z27" s="87" t="s">
        <v>77</v>
      </c>
      <c r="AB27" s="98">
        <f t="shared" si="0"/>
        <v>0</v>
      </c>
      <c r="AC27" s="106">
        <f>IF($P27="","",1)</f>
        <v>1</v>
      </c>
      <c r="AD27" s="106"/>
      <c r="AE27" s="106"/>
      <c r="AF27" s="106"/>
      <c r="AG27" s="106"/>
      <c r="AH27" s="106"/>
      <c r="AI27" s="106"/>
      <c r="AJ27" s="106"/>
      <c r="AK27" s="106"/>
      <c r="AL27" s="106"/>
      <c r="AM27" s="106"/>
      <c r="AN27" s="115"/>
    </row>
    <row r="28" spans="1:40">
      <c r="A28" s="7"/>
      <c r="B28" s="299"/>
      <c r="C28" s="227" t="s">
        <v>34</v>
      </c>
      <c r="D28" s="281" t="s">
        <v>38</v>
      </c>
      <c r="E28" s="281"/>
      <c r="F28" s="281"/>
      <c r="G28" s="281"/>
      <c r="H28" s="282"/>
      <c r="I28" s="18" t="s">
        <v>15</v>
      </c>
      <c r="J28" s="241" t="s">
        <v>35</v>
      </c>
      <c r="K28" s="241"/>
      <c r="L28" s="241"/>
      <c r="M28" s="241"/>
      <c r="N28" s="241"/>
      <c r="O28" s="242"/>
      <c r="P28" s="56" t="s">
        <v>94</v>
      </c>
      <c r="Q28" s="65">
        <f>IF(P28="○",1,"－")</f>
        <v>1</v>
      </c>
      <c r="R28" s="65"/>
      <c r="S28" s="243" t="str">
        <f>IF(P28="○","様式イ(ア)","－")</f>
        <v>様式イ(ア)</v>
      </c>
      <c r="T28" s="243"/>
      <c r="U28" s="81"/>
      <c r="V28" s="7"/>
      <c r="X28" s="87" t="s">
        <v>78</v>
      </c>
      <c r="Y28" s="90" t="s">
        <v>94</v>
      </c>
      <c r="Z28" s="90"/>
      <c r="AA28" s="93" t="str">
        <f>IF(AND(P28="",Y28="",Z28=""),"",IF(AND(P28="",Y28="○"),"←入力しないでください",IF(AND(P28="",Z28="○"),"←入力しないでください","")))</f>
        <v/>
      </c>
      <c r="AB28" s="99">
        <f t="shared" si="0"/>
        <v>0</v>
      </c>
      <c r="AC28" s="107">
        <f>IF(P28="","",IF(AN28=1,0.5,IF(AN28=2,1,"")))</f>
        <v>0.5</v>
      </c>
      <c r="AD28" s="107">
        <f>IF(P28="","",IF(AN28=1,1,IF(AN28=2,"","")))</f>
        <v>1</v>
      </c>
      <c r="AE28" s="107"/>
      <c r="AF28" s="107"/>
      <c r="AG28" s="107"/>
      <c r="AH28" s="107"/>
      <c r="AI28" s="107"/>
      <c r="AJ28" s="107"/>
      <c r="AK28" s="107"/>
      <c r="AL28" s="107"/>
      <c r="AM28" s="107"/>
      <c r="AN28" s="116">
        <f>IF(AND(発注者入力!Y28="○",発注者入力!Z28=""),1,IF(AND(発注者入力!Y28="",発注者入力!Z28="○"),2,""))</f>
        <v>1</v>
      </c>
    </row>
    <row r="29" spans="1:40">
      <c r="A29" s="7"/>
      <c r="B29" s="299"/>
      <c r="C29" s="275"/>
      <c r="D29" s="238"/>
      <c r="E29" s="238"/>
      <c r="F29" s="238"/>
      <c r="G29" s="238"/>
      <c r="H29" s="239"/>
      <c r="I29" s="28" t="s">
        <v>58</v>
      </c>
      <c r="J29" s="244" t="s">
        <v>12</v>
      </c>
      <c r="K29" s="245"/>
      <c r="L29" s="245"/>
      <c r="M29" s="245"/>
      <c r="N29" s="245"/>
      <c r="O29" s="246"/>
      <c r="P29" s="55" t="s">
        <v>94</v>
      </c>
      <c r="Q29" s="64">
        <f>IF(P29="○",1,"－")</f>
        <v>1</v>
      </c>
      <c r="R29" s="64"/>
      <c r="S29" s="240" t="str">
        <f>IF(P29="○","様式イ(イ)","－")</f>
        <v>様式イ(イ)</v>
      </c>
      <c r="T29" s="240"/>
      <c r="U29" s="81"/>
      <c r="V29" s="7"/>
      <c r="X29" s="88"/>
      <c r="Y29" s="263" t="str">
        <f>IF(発注者入力!P28="","",IF(AND(Y28="",Z28=""),"どちらかに○",IF(AND(Y28="○",Z28="○"),"どちらかに○","")))</f>
        <v/>
      </c>
      <c r="Z29" s="263"/>
      <c r="AB29" s="98">
        <f t="shared" si="0"/>
        <v>0</v>
      </c>
      <c r="AC29" s="106">
        <f>IF($P29="","",0.5)</f>
        <v>0.5</v>
      </c>
      <c r="AD29" s="112">
        <f>IF($P29="","",1)</f>
        <v>1</v>
      </c>
      <c r="AE29" s="112"/>
      <c r="AF29" s="112"/>
      <c r="AG29" s="112"/>
      <c r="AH29" s="112"/>
      <c r="AI29" s="112"/>
      <c r="AJ29" s="112"/>
      <c r="AK29" s="112"/>
      <c r="AL29" s="112"/>
      <c r="AM29" s="112"/>
      <c r="AN29" s="117"/>
    </row>
    <row r="30" spans="1:40">
      <c r="A30" s="7"/>
      <c r="B30" s="299"/>
      <c r="C30" s="227" t="s">
        <v>40</v>
      </c>
      <c r="D30" s="281" t="s">
        <v>41</v>
      </c>
      <c r="E30" s="281"/>
      <c r="F30" s="281"/>
      <c r="G30" s="281"/>
      <c r="H30" s="282"/>
      <c r="I30" s="29" t="s">
        <v>15</v>
      </c>
      <c r="J30" s="241" t="s">
        <v>30</v>
      </c>
      <c r="K30" s="241"/>
      <c r="L30" s="241"/>
      <c r="M30" s="241"/>
      <c r="N30" s="241"/>
      <c r="O30" s="242"/>
      <c r="P30" s="56" t="s">
        <v>94</v>
      </c>
      <c r="Q30" s="65">
        <f>IF(P30="○",2,"－")</f>
        <v>2</v>
      </c>
      <c r="R30" s="65"/>
      <c r="S30" s="243" t="str">
        <f>IF(P30="○","様式ウ(ア)","－")</f>
        <v>様式ウ(ア)</v>
      </c>
      <c r="T30" s="243"/>
      <c r="U30" s="81"/>
      <c r="V30" s="7"/>
      <c r="AB30" s="99">
        <f t="shared" si="0"/>
        <v>0</v>
      </c>
      <c r="AC30" s="107">
        <f>IF($P30="","",1)</f>
        <v>1</v>
      </c>
      <c r="AD30" s="107">
        <f>IF($P30="","",1.1)</f>
        <v>1.1000000000000001</v>
      </c>
      <c r="AE30" s="107">
        <f>IF($P30="","",1.2)</f>
        <v>1.2</v>
      </c>
      <c r="AF30" s="107">
        <f>IF($P30="","",1.3)</f>
        <v>1.3</v>
      </c>
      <c r="AG30" s="107">
        <f>IF($P30="","",1.4)</f>
        <v>1.4</v>
      </c>
      <c r="AH30" s="107">
        <f>IF($P30="","",1.5)</f>
        <v>1.5</v>
      </c>
      <c r="AI30" s="107">
        <f>IF($P30="","",1.6)</f>
        <v>1.6</v>
      </c>
      <c r="AJ30" s="107">
        <f>IF($P30="","",1.7)</f>
        <v>1.7</v>
      </c>
      <c r="AK30" s="107">
        <f>IF($P30="","",1.8)</f>
        <v>1.8</v>
      </c>
      <c r="AL30" s="107">
        <f>IF($P30="","",1.9)</f>
        <v>1.9</v>
      </c>
      <c r="AM30" s="107">
        <f>IF($P30="","",2)</f>
        <v>2</v>
      </c>
      <c r="AN30" s="118"/>
    </row>
    <row r="31" spans="1:40" ht="13.5" customHeight="1">
      <c r="A31" s="7"/>
      <c r="B31" s="299"/>
      <c r="C31" s="275"/>
      <c r="D31" s="238"/>
      <c r="E31" s="238"/>
      <c r="F31" s="238"/>
      <c r="G31" s="238"/>
      <c r="H31" s="239"/>
      <c r="I31" s="30" t="s">
        <v>58</v>
      </c>
      <c r="J31" s="247" t="s">
        <v>39</v>
      </c>
      <c r="K31" s="247"/>
      <c r="L31" s="247"/>
      <c r="M31" s="247"/>
      <c r="N31" s="247"/>
      <c r="O31" s="248"/>
      <c r="P31" s="55"/>
      <c r="Q31" s="64" t="str">
        <f>IF(P31="○",1,"－")</f>
        <v>－</v>
      </c>
      <c r="R31" s="64"/>
      <c r="S31" s="240" t="str">
        <f>IF(P31="○","様式ウ(イ)","－")</f>
        <v>－</v>
      </c>
      <c r="T31" s="240"/>
      <c r="U31" s="81"/>
      <c r="V31" s="7"/>
      <c r="AB31" s="98" t="str">
        <f t="shared" si="0"/>
        <v>－</v>
      </c>
      <c r="AC31" s="106" t="str">
        <f>IF($P31="","",1)</f>
        <v/>
      </c>
      <c r="AD31" s="106"/>
      <c r="AE31" s="106"/>
      <c r="AF31" s="106"/>
      <c r="AG31" s="106"/>
      <c r="AH31" s="106"/>
      <c r="AI31" s="106"/>
      <c r="AJ31" s="106"/>
      <c r="AK31" s="106"/>
      <c r="AL31" s="106"/>
      <c r="AM31" s="106"/>
      <c r="AN31" s="115"/>
    </row>
    <row r="32" spans="1:40">
      <c r="A32" s="7"/>
      <c r="B32" s="299"/>
      <c r="C32" s="283" t="s">
        <v>42</v>
      </c>
      <c r="D32" s="285" t="s">
        <v>54</v>
      </c>
      <c r="E32" s="285"/>
      <c r="F32" s="285"/>
      <c r="G32" s="285"/>
      <c r="H32" s="286"/>
      <c r="I32" s="31" t="s">
        <v>15</v>
      </c>
      <c r="J32" s="268" t="s">
        <v>135</v>
      </c>
      <c r="K32" s="268"/>
      <c r="L32" s="268"/>
      <c r="M32" s="268"/>
      <c r="N32" s="268"/>
      <c r="O32" s="269"/>
      <c r="P32" s="56" t="s">
        <v>94</v>
      </c>
      <c r="Q32" s="65" t="str">
        <f>IF(P32="○","-1～-6","－")</f>
        <v>-1～-6</v>
      </c>
      <c r="R32" s="65" t="s">
        <v>138</v>
      </c>
      <c r="S32" s="289" t="str">
        <f>IF(P32="○","様式カ（ア）～（ウ）","－")</f>
        <v>様式カ（ア）～（ウ）</v>
      </c>
      <c r="T32" s="289"/>
      <c r="U32" s="81"/>
      <c r="V32" s="7"/>
      <c r="AB32" s="99">
        <f t="shared" si="0"/>
        <v>0</v>
      </c>
      <c r="AC32" s="107">
        <v>-1</v>
      </c>
      <c r="AD32" s="107">
        <v>-2</v>
      </c>
      <c r="AE32" s="107">
        <v>-3</v>
      </c>
      <c r="AF32" s="107">
        <v>-4</v>
      </c>
      <c r="AG32" s="107">
        <v>-5</v>
      </c>
      <c r="AH32" s="107">
        <v>-6</v>
      </c>
      <c r="AI32" s="107"/>
      <c r="AJ32" s="107"/>
      <c r="AK32" s="107"/>
      <c r="AL32" s="107"/>
      <c r="AM32" s="107"/>
      <c r="AN32" s="118"/>
    </row>
    <row r="33" spans="1:40">
      <c r="A33" s="7"/>
      <c r="B33" s="299"/>
      <c r="C33" s="284"/>
      <c r="D33" s="287"/>
      <c r="E33" s="287"/>
      <c r="F33" s="287"/>
      <c r="G33" s="287"/>
      <c r="H33" s="288"/>
      <c r="I33" s="32" t="s">
        <v>58</v>
      </c>
      <c r="J33" s="41" t="s">
        <v>136</v>
      </c>
      <c r="K33" s="41"/>
      <c r="L33" s="41"/>
      <c r="M33" s="41"/>
      <c r="N33" s="41"/>
      <c r="O33" s="49"/>
      <c r="P33" s="57" t="s">
        <v>94</v>
      </c>
      <c r="Q33" s="66">
        <f>IF(P33="○",-1,"－")</f>
        <v>-1</v>
      </c>
      <c r="R33" s="66"/>
      <c r="S33" s="290" t="str">
        <f>IF(P33="○","様式カ（ア）～（ウ）","－")</f>
        <v>様式カ（ア）～（ウ）</v>
      </c>
      <c r="T33" s="290"/>
      <c r="U33" s="81"/>
      <c r="V33" s="7"/>
      <c r="AB33" s="100">
        <f t="shared" si="0"/>
        <v>0</v>
      </c>
      <c r="AC33" s="108">
        <f>IF($P33="","",-0.5)</f>
        <v>-0.5</v>
      </c>
      <c r="AD33" s="108">
        <f>IF($P33="","",-1)</f>
        <v>-1</v>
      </c>
      <c r="AE33" s="108"/>
      <c r="AF33" s="108"/>
      <c r="AG33" s="108"/>
      <c r="AH33" s="108"/>
      <c r="AI33" s="108"/>
      <c r="AJ33" s="108"/>
      <c r="AK33" s="108"/>
      <c r="AL33" s="108"/>
      <c r="AM33" s="108"/>
      <c r="AN33" s="119"/>
    </row>
    <row r="34" spans="1:40">
      <c r="A34" s="7"/>
      <c r="B34" s="299"/>
      <c r="C34" s="284"/>
      <c r="D34" s="287"/>
      <c r="E34" s="287"/>
      <c r="F34" s="287"/>
      <c r="G34" s="287"/>
      <c r="H34" s="288"/>
      <c r="I34" s="33" t="s">
        <v>51</v>
      </c>
      <c r="J34" s="42" t="s">
        <v>137</v>
      </c>
      <c r="K34" s="42"/>
      <c r="L34" s="42"/>
      <c r="M34" s="42"/>
      <c r="N34" s="42"/>
      <c r="O34" s="50"/>
      <c r="P34" s="55" t="s">
        <v>94</v>
      </c>
      <c r="Q34" s="64">
        <f>IF(P34="○",-1,"－")</f>
        <v>-1</v>
      </c>
      <c r="R34" s="64"/>
      <c r="S34" s="291" t="str">
        <f>IF(P34="○","様式カ（ア）～（ウ）","－")</f>
        <v>様式カ（ア）～（ウ）</v>
      </c>
      <c r="T34" s="291"/>
      <c r="U34" s="81"/>
      <c r="V34" s="7"/>
      <c r="AB34" s="100">
        <f t="shared" si="0"/>
        <v>0</v>
      </c>
      <c r="AC34" s="108">
        <f>IF($P34="","",-1)</f>
        <v>-1</v>
      </c>
      <c r="AD34" s="108"/>
      <c r="AE34" s="108"/>
      <c r="AF34" s="108"/>
      <c r="AG34" s="108"/>
      <c r="AH34" s="108"/>
      <c r="AI34" s="108"/>
      <c r="AJ34" s="108"/>
      <c r="AK34" s="108"/>
      <c r="AL34" s="108"/>
      <c r="AM34" s="108"/>
      <c r="AN34" s="119"/>
    </row>
    <row r="35" spans="1:40">
      <c r="A35" s="7"/>
      <c r="B35" s="299"/>
      <c r="C35" s="283" t="s">
        <v>116</v>
      </c>
      <c r="D35" s="281" t="s">
        <v>29</v>
      </c>
      <c r="E35" s="281"/>
      <c r="F35" s="281"/>
      <c r="G35" s="281"/>
      <c r="H35" s="282"/>
      <c r="I35" s="34" t="s">
        <v>15</v>
      </c>
      <c r="J35" s="231" t="s">
        <v>32</v>
      </c>
      <c r="K35" s="231"/>
      <c r="L35" s="231"/>
      <c r="M35" s="231"/>
      <c r="N35" s="231"/>
      <c r="O35" s="232"/>
      <c r="P35" s="58"/>
      <c r="Q35" s="63" t="str">
        <f>IF(P35="○",1,"－")</f>
        <v>－</v>
      </c>
      <c r="R35" s="63"/>
      <c r="S35" s="233" t="str">
        <f>IF(P35="○","様式キ(ア)","－")</f>
        <v>－</v>
      </c>
      <c r="T35" s="233"/>
      <c r="U35" s="81"/>
      <c r="V35" s="7"/>
      <c r="AB35" s="100" t="str">
        <f t="shared" si="0"/>
        <v>－</v>
      </c>
      <c r="AC35" s="108" t="str">
        <f>IF($P35="","",0.5)</f>
        <v/>
      </c>
      <c r="AD35" s="108" t="str">
        <f>IF($P35="","",1)</f>
        <v/>
      </c>
      <c r="AE35" s="108"/>
      <c r="AF35" s="108"/>
      <c r="AG35" s="108"/>
      <c r="AH35" s="108"/>
      <c r="AI35" s="108"/>
      <c r="AJ35" s="108"/>
      <c r="AK35" s="108"/>
      <c r="AL35" s="108"/>
      <c r="AM35" s="108"/>
      <c r="AN35" s="119"/>
    </row>
    <row r="36" spans="1:40">
      <c r="A36" s="7"/>
      <c r="B36" s="299"/>
      <c r="C36" s="284"/>
      <c r="D36" s="293"/>
      <c r="E36" s="293"/>
      <c r="F36" s="293"/>
      <c r="G36" s="293"/>
      <c r="H36" s="294"/>
      <c r="I36" s="35" t="s">
        <v>58</v>
      </c>
      <c r="J36" s="247" t="s">
        <v>6</v>
      </c>
      <c r="K36" s="247"/>
      <c r="L36" s="247"/>
      <c r="M36" s="247"/>
      <c r="N36" s="247"/>
      <c r="O36" s="248"/>
      <c r="P36" s="57" t="s">
        <v>94</v>
      </c>
      <c r="Q36" s="66">
        <f>IF(P36="○",1.5,"－")</f>
        <v>1.5</v>
      </c>
      <c r="R36" s="66"/>
      <c r="S36" s="249" t="str">
        <f>IF(P36="○","様式キ(イ)","－")</f>
        <v>様式キ(イ)</v>
      </c>
      <c r="T36" s="249"/>
      <c r="U36" s="81"/>
      <c r="V36" s="7"/>
      <c r="AB36" s="100">
        <f t="shared" si="0"/>
        <v>0</v>
      </c>
      <c r="AC36" s="108">
        <v>1.5</v>
      </c>
      <c r="AD36" s="108"/>
      <c r="AE36" s="108"/>
      <c r="AF36" s="108"/>
      <c r="AG36" s="108"/>
      <c r="AH36" s="108"/>
      <c r="AI36" s="108"/>
      <c r="AJ36" s="108"/>
      <c r="AK36" s="108"/>
      <c r="AL36" s="108"/>
      <c r="AM36" s="108"/>
      <c r="AN36" s="119"/>
    </row>
    <row r="37" spans="1:40">
      <c r="A37" s="7"/>
      <c r="B37" s="299"/>
      <c r="C37" s="284"/>
      <c r="D37" s="293"/>
      <c r="E37" s="293"/>
      <c r="F37" s="293"/>
      <c r="G37" s="293"/>
      <c r="H37" s="294"/>
      <c r="I37" s="36" t="s">
        <v>91</v>
      </c>
      <c r="J37" s="250" t="s">
        <v>3</v>
      </c>
      <c r="K37" s="250"/>
      <c r="L37" s="250"/>
      <c r="M37" s="250"/>
      <c r="N37" s="250"/>
      <c r="O37" s="251"/>
      <c r="P37" s="57"/>
      <c r="Q37" s="66" t="str">
        <f>IF(P37="○",1,"－")</f>
        <v>－</v>
      </c>
      <c r="R37" s="72"/>
      <c r="S37" s="252" t="str">
        <f>IF(P37="○","様式キ(ウ)","－")</f>
        <v>－</v>
      </c>
      <c r="T37" s="252"/>
      <c r="U37" s="81"/>
      <c r="V37" s="7"/>
      <c r="AB37" s="100" t="str">
        <f t="shared" si="0"/>
        <v>－</v>
      </c>
      <c r="AC37" s="108" t="str">
        <f>IF($P37="","",1)</f>
        <v/>
      </c>
      <c r="AD37" s="108"/>
      <c r="AE37" s="108"/>
      <c r="AF37" s="108"/>
      <c r="AG37" s="108"/>
      <c r="AH37" s="108"/>
      <c r="AI37" s="108"/>
      <c r="AJ37" s="108"/>
      <c r="AK37" s="108"/>
      <c r="AL37" s="108"/>
      <c r="AM37" s="108"/>
      <c r="AN37" s="119"/>
    </row>
    <row r="38" spans="1:40">
      <c r="A38" s="7"/>
      <c r="B38" s="299"/>
      <c r="C38" s="284"/>
      <c r="D38" s="293"/>
      <c r="E38" s="293"/>
      <c r="F38" s="293"/>
      <c r="G38" s="293"/>
      <c r="H38" s="294"/>
      <c r="I38" s="37" t="s">
        <v>68</v>
      </c>
      <c r="J38" s="250" t="s">
        <v>60</v>
      </c>
      <c r="K38" s="250"/>
      <c r="L38" s="250"/>
      <c r="M38" s="250"/>
      <c r="N38" s="250"/>
      <c r="O38" s="251"/>
      <c r="P38" s="57"/>
      <c r="Q38" s="66" t="str">
        <f>IF(P38="○",0.5,"－")</f>
        <v>－</v>
      </c>
      <c r="R38" s="66"/>
      <c r="S38" s="252" t="str">
        <f>IF(P38="○","様式キ(エ)","－")</f>
        <v>－</v>
      </c>
      <c r="T38" s="252"/>
      <c r="U38" s="81"/>
      <c r="V38" s="7"/>
      <c r="AB38" s="100" t="str">
        <f t="shared" si="0"/>
        <v>－</v>
      </c>
      <c r="AC38" s="108" t="str">
        <f>IF($P38="","",0.5)</f>
        <v/>
      </c>
      <c r="AD38" s="108"/>
      <c r="AE38" s="108"/>
      <c r="AF38" s="108"/>
      <c r="AG38" s="108"/>
      <c r="AH38" s="108"/>
      <c r="AI38" s="108"/>
      <c r="AJ38" s="108"/>
      <c r="AK38" s="108"/>
      <c r="AL38" s="108"/>
      <c r="AM38" s="108"/>
      <c r="AN38" s="119"/>
    </row>
    <row r="39" spans="1:40">
      <c r="A39" s="7"/>
      <c r="B39" s="299"/>
      <c r="C39" s="292"/>
      <c r="D39" s="238"/>
      <c r="E39" s="238"/>
      <c r="F39" s="238"/>
      <c r="G39" s="238"/>
      <c r="H39" s="239"/>
      <c r="I39" s="37" t="s">
        <v>118</v>
      </c>
      <c r="J39" s="253" t="s">
        <v>33</v>
      </c>
      <c r="K39" s="253"/>
      <c r="L39" s="253"/>
      <c r="M39" s="253"/>
      <c r="N39" s="253"/>
      <c r="O39" s="254"/>
      <c r="P39" s="55"/>
      <c r="Q39" s="64" t="str">
        <f>IF(P39="○",1,"－")</f>
        <v>－</v>
      </c>
      <c r="R39" s="64"/>
      <c r="S39" s="255" t="str">
        <f>IF(P39="○","様式キ(オ)","－")</f>
        <v>－</v>
      </c>
      <c r="T39" s="255"/>
      <c r="U39" s="81"/>
      <c r="V39" s="7"/>
      <c r="AB39" s="98" t="str">
        <f t="shared" si="0"/>
        <v>－</v>
      </c>
      <c r="AC39" s="106" t="str">
        <f>IF($P39="","",1)</f>
        <v/>
      </c>
      <c r="AD39" s="106"/>
      <c r="AE39" s="106"/>
      <c r="AF39" s="106"/>
      <c r="AG39" s="106"/>
      <c r="AH39" s="106"/>
      <c r="AI39" s="106"/>
      <c r="AJ39" s="106"/>
      <c r="AK39" s="106"/>
      <c r="AL39" s="106"/>
      <c r="AM39" s="106"/>
      <c r="AN39" s="115"/>
    </row>
    <row r="40" spans="1:40">
      <c r="A40" s="7"/>
      <c r="B40" s="299"/>
      <c r="C40" s="295" t="s">
        <v>44</v>
      </c>
      <c r="D40" s="281" t="s">
        <v>41</v>
      </c>
      <c r="E40" s="281"/>
      <c r="F40" s="281"/>
      <c r="G40" s="281"/>
      <c r="H40" s="282"/>
      <c r="I40" s="29" t="s">
        <v>15</v>
      </c>
      <c r="J40" s="241" t="s">
        <v>67</v>
      </c>
      <c r="K40" s="241"/>
      <c r="L40" s="241"/>
      <c r="M40" s="241"/>
      <c r="N40" s="241"/>
      <c r="O40" s="242"/>
      <c r="P40" s="56"/>
      <c r="Q40" s="65" t="str">
        <f>IF(P40="○",3,"－")</f>
        <v>－</v>
      </c>
      <c r="R40" s="73"/>
      <c r="S40" s="243" t="str">
        <f>IF(P40="○","不要","－")</f>
        <v>－</v>
      </c>
      <c r="T40" s="243"/>
      <c r="U40" s="81"/>
      <c r="V40" s="7"/>
      <c r="AB40" s="101" t="str">
        <f t="shared" si="0"/>
        <v>－</v>
      </c>
      <c r="AC40" s="109"/>
      <c r="AD40" s="109"/>
      <c r="AE40" s="109"/>
      <c r="AF40" s="109"/>
      <c r="AG40" s="109"/>
      <c r="AH40" s="109"/>
      <c r="AI40" s="109"/>
      <c r="AJ40" s="109"/>
      <c r="AK40" s="109"/>
      <c r="AL40" s="109"/>
      <c r="AM40" s="109"/>
      <c r="AN40" s="120"/>
    </row>
    <row r="41" spans="1:40">
      <c r="A41" s="7"/>
      <c r="B41" s="299"/>
      <c r="C41" s="296"/>
      <c r="D41" s="293"/>
      <c r="E41" s="293"/>
      <c r="F41" s="293"/>
      <c r="G41" s="293"/>
      <c r="H41" s="294"/>
      <c r="I41" s="30" t="s">
        <v>58</v>
      </c>
      <c r="J41" s="247" t="s">
        <v>66</v>
      </c>
      <c r="K41" s="247"/>
      <c r="L41" s="247"/>
      <c r="M41" s="247"/>
      <c r="N41" s="247"/>
      <c r="O41" s="248"/>
      <c r="P41" s="57"/>
      <c r="Q41" s="66" t="str">
        <f>IF(P41="○",3,"－")</f>
        <v>－</v>
      </c>
      <c r="R41" s="74"/>
      <c r="S41" s="249" t="str">
        <f>IF(P41="○","不要","－")</f>
        <v>－</v>
      </c>
      <c r="T41" s="249"/>
      <c r="U41" s="81"/>
      <c r="V41" s="7"/>
      <c r="AB41" s="102" t="str">
        <f t="shared" si="0"/>
        <v>－</v>
      </c>
      <c r="AC41" s="110"/>
      <c r="AD41" s="110"/>
      <c r="AE41" s="110"/>
      <c r="AF41" s="110"/>
      <c r="AG41" s="110"/>
      <c r="AH41" s="110"/>
      <c r="AI41" s="110"/>
      <c r="AJ41" s="110"/>
      <c r="AK41" s="110"/>
      <c r="AL41" s="110"/>
      <c r="AM41" s="110"/>
      <c r="AN41" s="121"/>
    </row>
    <row r="42" spans="1:40">
      <c r="A42" s="7"/>
      <c r="B42" s="299"/>
      <c r="C42" s="296"/>
      <c r="D42" s="293"/>
      <c r="E42" s="293"/>
      <c r="F42" s="293"/>
      <c r="G42" s="293"/>
      <c r="H42" s="294"/>
      <c r="I42" s="38" t="s">
        <v>51</v>
      </c>
      <c r="J42" s="264" t="s">
        <v>65</v>
      </c>
      <c r="K42" s="264"/>
      <c r="L42" s="264"/>
      <c r="M42" s="264"/>
      <c r="N42" s="264"/>
      <c r="O42" s="265"/>
      <c r="P42" s="57"/>
      <c r="Q42" s="66" t="str">
        <f>IF(P42="○",3,"－")</f>
        <v>－</v>
      </c>
      <c r="R42" s="74"/>
      <c r="S42" s="249" t="str">
        <f>IF(P42="○","不要","－")</f>
        <v>－</v>
      </c>
      <c r="T42" s="249"/>
      <c r="U42" s="81"/>
      <c r="V42" s="7"/>
      <c r="AB42" s="102" t="str">
        <f t="shared" si="0"/>
        <v>－</v>
      </c>
      <c r="AC42" s="110"/>
      <c r="AD42" s="110"/>
      <c r="AE42" s="110"/>
      <c r="AF42" s="110"/>
      <c r="AG42" s="110"/>
      <c r="AH42" s="110"/>
      <c r="AI42" s="110"/>
      <c r="AJ42" s="110"/>
      <c r="AK42" s="110"/>
      <c r="AL42" s="110"/>
      <c r="AM42" s="110"/>
      <c r="AN42" s="121"/>
    </row>
    <row r="43" spans="1:40">
      <c r="A43" s="7"/>
      <c r="B43" s="299"/>
      <c r="C43" s="296"/>
      <c r="D43" s="293"/>
      <c r="E43" s="293"/>
      <c r="F43" s="293"/>
      <c r="G43" s="293"/>
      <c r="H43" s="294"/>
      <c r="I43" s="30" t="s">
        <v>59</v>
      </c>
      <c r="J43" s="247" t="s">
        <v>134</v>
      </c>
      <c r="K43" s="247"/>
      <c r="L43" s="247"/>
      <c r="M43" s="247"/>
      <c r="N43" s="247"/>
      <c r="O43" s="248"/>
      <c r="P43" s="57" t="s">
        <v>94</v>
      </c>
      <c r="Q43" s="66">
        <f>IF(P43="○",1,"－")</f>
        <v>1</v>
      </c>
      <c r="R43" s="66"/>
      <c r="S43" s="249" t="str">
        <f>IF(P43="○","様式ク(エ)","－")</f>
        <v>様式ク(エ)</v>
      </c>
      <c r="T43" s="249"/>
      <c r="U43" s="81"/>
      <c r="V43" s="7"/>
      <c r="AB43" s="100">
        <f t="shared" si="0"/>
        <v>0</v>
      </c>
      <c r="AC43" s="108">
        <f>IF($P43="","",1)</f>
        <v>1</v>
      </c>
      <c r="AD43" s="108"/>
      <c r="AE43" s="108"/>
      <c r="AF43" s="108"/>
      <c r="AG43" s="108"/>
      <c r="AH43" s="108"/>
      <c r="AI43" s="108"/>
      <c r="AJ43" s="108"/>
      <c r="AK43" s="108"/>
      <c r="AL43" s="108"/>
      <c r="AM43" s="108"/>
      <c r="AN43" s="119"/>
    </row>
    <row r="44" spans="1:40">
      <c r="A44" s="7"/>
      <c r="B44" s="299"/>
      <c r="C44" s="296"/>
      <c r="D44" s="293"/>
      <c r="E44" s="293"/>
      <c r="F44" s="293"/>
      <c r="G44" s="293"/>
      <c r="H44" s="294"/>
      <c r="I44" s="30" t="s">
        <v>63</v>
      </c>
      <c r="J44" s="247" t="s">
        <v>64</v>
      </c>
      <c r="K44" s="247"/>
      <c r="L44" s="247"/>
      <c r="M44" s="247"/>
      <c r="N44" s="247"/>
      <c r="O44" s="248"/>
      <c r="P44" s="57" t="s">
        <v>94</v>
      </c>
      <c r="Q44" s="66">
        <f>IF(P44="○",1,"－")</f>
        <v>1</v>
      </c>
      <c r="R44" s="66"/>
      <c r="S44" s="249" t="str">
        <f>IF(P44="○","様式ク(オ)","－")</f>
        <v>様式ク(オ)</v>
      </c>
      <c r="T44" s="249"/>
      <c r="U44" s="81"/>
      <c r="V44" s="7"/>
      <c r="X44" s="1" t="s">
        <v>99</v>
      </c>
      <c r="AB44" s="100">
        <f t="shared" si="0"/>
        <v>0</v>
      </c>
      <c r="AC44" s="108">
        <f>IF($P44="","",1)</f>
        <v>1</v>
      </c>
      <c r="AD44" s="108"/>
      <c r="AE44" s="108"/>
      <c r="AF44" s="108"/>
      <c r="AG44" s="108"/>
      <c r="AH44" s="108"/>
      <c r="AI44" s="108"/>
      <c r="AJ44" s="108"/>
      <c r="AK44" s="108"/>
      <c r="AL44" s="108"/>
      <c r="AM44" s="108"/>
      <c r="AN44" s="119"/>
    </row>
    <row r="45" spans="1:40">
      <c r="A45" s="7"/>
      <c r="B45" s="299"/>
      <c r="C45" s="297"/>
      <c r="D45" s="238"/>
      <c r="E45" s="238"/>
      <c r="F45" s="238"/>
      <c r="G45" s="238"/>
      <c r="H45" s="239"/>
      <c r="I45" s="27" t="s">
        <v>2</v>
      </c>
      <c r="J45" s="266" t="s">
        <v>92</v>
      </c>
      <c r="K45" s="266"/>
      <c r="L45" s="266"/>
      <c r="M45" s="266"/>
      <c r="N45" s="266"/>
      <c r="O45" s="267"/>
      <c r="P45" s="55"/>
      <c r="Q45" s="64" t="str">
        <f>IF(P45="○",1,"－")</f>
        <v>－</v>
      </c>
      <c r="R45" s="64"/>
      <c r="S45" s="240" t="str">
        <f>IF(P45="○","様式ク(カ)","－")</f>
        <v>－</v>
      </c>
      <c r="T45" s="240"/>
      <c r="U45" s="81"/>
      <c r="V45" s="7"/>
      <c r="X45" s="86"/>
      <c r="Y45" s="87" t="s">
        <v>75</v>
      </c>
      <c r="Z45" s="87" t="s">
        <v>76</v>
      </c>
      <c r="AB45" s="98" t="str">
        <f t="shared" si="0"/>
        <v>－</v>
      </c>
      <c r="AC45" s="106" t="str">
        <f>IF($P45="","",0.5)</f>
        <v/>
      </c>
      <c r="AD45" s="106" t="str">
        <f>IF($P45="","",1)</f>
        <v/>
      </c>
      <c r="AE45" s="106"/>
      <c r="AF45" s="106"/>
      <c r="AG45" s="106"/>
      <c r="AH45" s="106"/>
      <c r="AI45" s="106"/>
      <c r="AJ45" s="106"/>
      <c r="AK45" s="106"/>
      <c r="AL45" s="106"/>
      <c r="AM45" s="106"/>
      <c r="AN45" s="115"/>
    </row>
    <row r="46" spans="1:40" ht="13.5" customHeight="1">
      <c r="A46" s="7"/>
      <c r="B46" s="299"/>
      <c r="C46" s="21" t="s">
        <v>48</v>
      </c>
      <c r="D46" s="256" t="s">
        <v>46</v>
      </c>
      <c r="E46" s="256"/>
      <c r="F46" s="256"/>
      <c r="G46" s="256"/>
      <c r="H46" s="257"/>
      <c r="I46" s="18" t="s">
        <v>15</v>
      </c>
      <c r="J46" s="256" t="s">
        <v>16</v>
      </c>
      <c r="K46" s="256"/>
      <c r="L46" s="256"/>
      <c r="M46" s="256"/>
      <c r="N46" s="256"/>
      <c r="O46" s="257"/>
      <c r="P46" s="59"/>
      <c r="Q46" s="67" t="str">
        <f>IF(P46="○",1,"－")</f>
        <v>－</v>
      </c>
      <c r="R46" s="67"/>
      <c r="S46" s="258" t="str">
        <f>IF(P46="○","不要","－")</f>
        <v>－</v>
      </c>
      <c r="T46" s="258"/>
      <c r="U46" s="81"/>
      <c r="V46" s="7"/>
      <c r="X46" s="87" t="s">
        <v>78</v>
      </c>
      <c r="Y46" s="90"/>
      <c r="Z46" s="90" t="s">
        <v>94</v>
      </c>
      <c r="AA46" s="93" t="str">
        <f>IF(AND(P46="",Y46="",Z46=""),"",IF(AND(P46="",Y46="○"),"←入力しないでください",IF(AND(P46="",Z46="○"),"←入力しないでください","")))</f>
        <v>←入力しないでください</v>
      </c>
      <c r="AB46" s="103" t="str">
        <f t="shared" si="0"/>
        <v>－</v>
      </c>
      <c r="AC46" s="111" t="str">
        <f>IF(P46="","",IF(AN46=1,0.5,IF(AN46=2,1,"")))</f>
        <v/>
      </c>
      <c r="AD46" s="111" t="str">
        <f>IF(P46="","",IF(AN46=1,1,IF(AN46=2,"","")))</f>
        <v/>
      </c>
      <c r="AE46" s="111"/>
      <c r="AF46" s="111"/>
      <c r="AG46" s="111"/>
      <c r="AH46" s="111"/>
      <c r="AI46" s="111"/>
      <c r="AJ46" s="111"/>
      <c r="AK46" s="111"/>
      <c r="AL46" s="111"/>
      <c r="AM46" s="111"/>
      <c r="AN46" s="122">
        <f>IF(AND(発注者入力!Y46="○",発注者入力!Z46=""),1,IF(AND(発注者入力!Y46="",発注者入力!Z46="○"),2,""))</f>
        <v>2</v>
      </c>
    </row>
    <row r="47" spans="1:40" ht="13.2" customHeight="1">
      <c r="A47" s="8"/>
      <c r="B47" s="299"/>
      <c r="C47" s="295" t="s">
        <v>52</v>
      </c>
      <c r="D47" s="281" t="s">
        <v>49</v>
      </c>
      <c r="E47" s="281"/>
      <c r="F47" s="281"/>
      <c r="G47" s="281"/>
      <c r="H47" s="282"/>
      <c r="I47" s="29" t="s">
        <v>15</v>
      </c>
      <c r="J47" s="259" t="s">
        <v>88</v>
      </c>
      <c r="K47" s="260"/>
      <c r="L47" s="260"/>
      <c r="M47" s="261"/>
      <c r="N47" s="261"/>
      <c r="O47" s="262"/>
      <c r="P47" s="56" t="s">
        <v>94</v>
      </c>
      <c r="Q47" s="65">
        <f>IF(P47="○",1.5,"－")</f>
        <v>1.5</v>
      </c>
      <c r="R47" s="65"/>
      <c r="S47" s="243" t="str">
        <f>IF(P47="○","様式コ(ア)","－")</f>
        <v>様式コ(ア)</v>
      </c>
      <c r="T47" s="243"/>
      <c r="U47" s="81"/>
      <c r="V47" s="7"/>
      <c r="X47" s="89"/>
      <c r="Y47" s="263" t="str">
        <f>IF(発注者入力!P46="","",IF(AND(Y46="",Z46=""),"どちらかに○",IF(AND(Y46="○",Z46="○"),"どちらかに○","")))</f>
        <v/>
      </c>
      <c r="Z47" s="263"/>
      <c r="AB47" s="99">
        <f t="shared" si="0"/>
        <v>0</v>
      </c>
      <c r="AC47" s="107">
        <f>IF($P47="","",0.5)</f>
        <v>0.5</v>
      </c>
      <c r="AD47" s="107">
        <f>IF($P47="","",1)</f>
        <v>1</v>
      </c>
      <c r="AE47" s="107">
        <f>IF($P47="","",1.5)</f>
        <v>1.5</v>
      </c>
      <c r="AF47" s="107"/>
      <c r="AG47" s="107"/>
      <c r="AH47" s="107"/>
      <c r="AI47" s="107"/>
      <c r="AJ47" s="107"/>
      <c r="AK47" s="107"/>
      <c r="AL47" s="107"/>
      <c r="AM47" s="107"/>
      <c r="AN47" s="118"/>
    </row>
    <row r="48" spans="1:40" ht="13.2" customHeight="1">
      <c r="A48" s="7"/>
      <c r="B48" s="299"/>
      <c r="C48" s="296"/>
      <c r="D48" s="293"/>
      <c r="E48" s="293"/>
      <c r="F48" s="293"/>
      <c r="G48" s="293"/>
      <c r="H48" s="294"/>
      <c r="I48" s="27" t="s">
        <v>58</v>
      </c>
      <c r="J48" s="40" t="s">
        <v>50</v>
      </c>
      <c r="K48" s="40"/>
      <c r="L48" s="40"/>
      <c r="M48" s="40"/>
      <c r="N48" s="40"/>
      <c r="O48" s="48"/>
      <c r="P48" s="57" t="s">
        <v>94</v>
      </c>
      <c r="Q48" s="66">
        <f>IF(P48="○",1,"－")</f>
        <v>1</v>
      </c>
      <c r="R48" s="66"/>
      <c r="S48" s="249" t="str">
        <f>IF(P48="○","様式コ(イ)","－")</f>
        <v>様式コ(イ)</v>
      </c>
      <c r="T48" s="249"/>
      <c r="U48" s="81"/>
      <c r="V48" s="7"/>
      <c r="AB48" s="100">
        <f t="shared" si="0"/>
        <v>0</v>
      </c>
      <c r="AC48" s="108">
        <f>IF($P48="","",1)</f>
        <v>1</v>
      </c>
      <c r="AD48" s="108"/>
      <c r="AE48" s="108"/>
      <c r="AF48" s="108"/>
      <c r="AG48" s="108"/>
      <c r="AH48" s="108"/>
      <c r="AI48" s="108"/>
      <c r="AJ48" s="108"/>
      <c r="AK48" s="108"/>
      <c r="AL48" s="108"/>
      <c r="AM48" s="108"/>
      <c r="AN48" s="119"/>
    </row>
    <row r="49" spans="1:40">
      <c r="A49" s="7"/>
      <c r="B49" s="299"/>
      <c r="C49" s="296"/>
      <c r="D49" s="293"/>
      <c r="E49" s="293"/>
      <c r="F49" s="293"/>
      <c r="G49" s="293"/>
      <c r="H49" s="294"/>
      <c r="I49" s="30" t="s">
        <v>51</v>
      </c>
      <c r="J49" s="247" t="s">
        <v>140</v>
      </c>
      <c r="K49" s="247"/>
      <c r="L49" s="247"/>
      <c r="M49" s="247"/>
      <c r="N49" s="247"/>
      <c r="O49" s="248"/>
      <c r="P49" s="57" t="s">
        <v>94</v>
      </c>
      <c r="Q49" s="66">
        <f>IF(P49="○",1,"－")</f>
        <v>1</v>
      </c>
      <c r="R49" s="66"/>
      <c r="S49" s="249" t="str">
        <f>IF(P49="○","様式コ(ウ)","－")</f>
        <v>様式コ(ウ)</v>
      </c>
      <c r="T49" s="249"/>
      <c r="U49" s="81"/>
      <c r="V49" s="7"/>
      <c r="AB49" s="100">
        <f t="shared" si="0"/>
        <v>0</v>
      </c>
      <c r="AC49" s="108">
        <f>IF($P49="","",1)</f>
        <v>1</v>
      </c>
      <c r="AD49" s="108"/>
      <c r="AE49" s="108"/>
      <c r="AF49" s="108"/>
      <c r="AG49" s="108"/>
      <c r="AH49" s="108"/>
      <c r="AI49" s="108"/>
      <c r="AJ49" s="108"/>
      <c r="AK49" s="108"/>
      <c r="AL49" s="108"/>
      <c r="AM49" s="108"/>
      <c r="AN49" s="119"/>
    </row>
    <row r="50" spans="1:40">
      <c r="A50" s="7"/>
      <c r="B50" s="299"/>
      <c r="C50" s="296"/>
      <c r="D50" s="293"/>
      <c r="E50" s="293"/>
      <c r="F50" s="293"/>
      <c r="G50" s="293"/>
      <c r="H50" s="294"/>
      <c r="I50" s="39" t="s">
        <v>59</v>
      </c>
      <c r="J50" s="43" t="s">
        <v>90</v>
      </c>
      <c r="K50" s="43"/>
      <c r="L50" s="43"/>
      <c r="M50" s="43"/>
      <c r="N50" s="43"/>
      <c r="O50" s="51"/>
      <c r="P50" s="57" t="s">
        <v>94</v>
      </c>
      <c r="Q50" s="66">
        <f>IF(P50="○",1,"－")</f>
        <v>1</v>
      </c>
      <c r="R50" s="66"/>
      <c r="S50" s="249" t="str">
        <f>IF(P50="○","様式コ(エ)","－")</f>
        <v>様式コ(エ)</v>
      </c>
      <c r="T50" s="249"/>
      <c r="U50" s="81"/>
      <c r="V50" s="7"/>
      <c r="AB50" s="100">
        <f t="shared" si="0"/>
        <v>0</v>
      </c>
      <c r="AC50" s="108">
        <f>IF($P50="","",1)</f>
        <v>1</v>
      </c>
      <c r="AD50" s="108"/>
      <c r="AE50" s="108"/>
      <c r="AF50" s="108"/>
      <c r="AG50" s="108"/>
      <c r="AH50" s="108"/>
      <c r="AI50" s="108"/>
      <c r="AJ50" s="108"/>
      <c r="AK50" s="108"/>
      <c r="AL50" s="108"/>
      <c r="AM50" s="108"/>
      <c r="AN50" s="119"/>
    </row>
    <row r="51" spans="1:40">
      <c r="A51" s="7"/>
      <c r="B51" s="299"/>
      <c r="C51" s="301"/>
      <c r="D51" s="302"/>
      <c r="E51" s="302"/>
      <c r="F51" s="302"/>
      <c r="G51" s="302"/>
      <c r="H51" s="302"/>
      <c r="I51" s="39" t="s">
        <v>63</v>
      </c>
      <c r="J51" s="43" t="s">
        <v>71</v>
      </c>
      <c r="K51" s="43"/>
      <c r="L51" s="43"/>
      <c r="M51" s="43"/>
      <c r="N51" s="43"/>
      <c r="O51" s="51"/>
      <c r="P51" s="57"/>
      <c r="Q51" s="66" t="str">
        <f>IF(P51="○",0.5,"－")</f>
        <v>－</v>
      </c>
      <c r="R51" s="66"/>
      <c r="S51" s="249" t="str">
        <f>IF(P51="○","様式コ(オ)","－")</f>
        <v>－</v>
      </c>
      <c r="T51" s="249"/>
      <c r="U51" s="81"/>
      <c r="V51" s="7"/>
      <c r="AB51" s="100" t="str">
        <f t="shared" si="0"/>
        <v>－</v>
      </c>
      <c r="AC51" s="108" t="str">
        <f>IF($P51="","",0.5)</f>
        <v/>
      </c>
      <c r="AD51" s="113"/>
      <c r="AE51" s="113"/>
      <c r="AF51" s="113"/>
      <c r="AG51" s="113"/>
      <c r="AH51" s="113"/>
      <c r="AI51" s="113"/>
      <c r="AJ51" s="113"/>
      <c r="AK51" s="113"/>
      <c r="AL51" s="113"/>
      <c r="AM51" s="108"/>
      <c r="AN51" s="119"/>
    </row>
    <row r="52" spans="1:40">
      <c r="A52" s="7"/>
      <c r="B52" s="299"/>
      <c r="C52" s="296"/>
      <c r="D52" s="293"/>
      <c r="E52" s="293"/>
      <c r="F52" s="293"/>
      <c r="G52" s="293"/>
      <c r="H52" s="294"/>
      <c r="I52" s="39" t="s">
        <v>2</v>
      </c>
      <c r="J52" s="43" t="s">
        <v>7</v>
      </c>
      <c r="K52" s="43"/>
      <c r="L52" s="43"/>
      <c r="M52" s="43"/>
      <c r="N52" s="43"/>
      <c r="O52" s="51"/>
      <c r="P52" s="57"/>
      <c r="Q52" s="66" t="str">
        <f>IF(P52="○",0.5,"－")</f>
        <v>－</v>
      </c>
      <c r="R52" s="66"/>
      <c r="S52" s="249" t="str">
        <f>IF(P52="○","様式コ(カ)","－")</f>
        <v>－</v>
      </c>
      <c r="T52" s="249"/>
      <c r="U52" s="81"/>
      <c r="V52" s="7"/>
      <c r="AB52" s="100" t="str">
        <f t="shared" si="0"/>
        <v>－</v>
      </c>
      <c r="AC52" s="108" t="str">
        <f>IF($P52="","",0.5)</f>
        <v/>
      </c>
      <c r="AD52" s="113"/>
      <c r="AE52" s="113"/>
      <c r="AF52" s="113"/>
      <c r="AG52" s="113"/>
      <c r="AH52" s="113"/>
      <c r="AI52" s="113"/>
      <c r="AJ52" s="113"/>
      <c r="AK52" s="113"/>
      <c r="AL52" s="113"/>
      <c r="AM52" s="108"/>
      <c r="AN52" s="119"/>
    </row>
    <row r="53" spans="1:40">
      <c r="A53" s="7"/>
      <c r="B53" s="299"/>
      <c r="C53" s="296"/>
      <c r="D53" s="238"/>
      <c r="E53" s="238"/>
      <c r="F53" s="238"/>
      <c r="G53" s="238"/>
      <c r="H53" s="239"/>
      <c r="I53" s="27" t="s">
        <v>143</v>
      </c>
      <c r="J53" s="40" t="s">
        <v>115</v>
      </c>
      <c r="K53" s="40"/>
      <c r="L53" s="40"/>
      <c r="M53" s="40"/>
      <c r="N53" s="40"/>
      <c r="O53" s="48"/>
      <c r="P53" s="60"/>
      <c r="Q53" s="66" t="str">
        <f>IF(P53="○",0.5,"－")</f>
        <v>－</v>
      </c>
      <c r="R53" s="66"/>
      <c r="S53" s="249" t="str">
        <f>IF(P53="○","様式コ(キ)","－")</f>
        <v>－</v>
      </c>
      <c r="T53" s="249"/>
      <c r="U53" s="81"/>
      <c r="V53" s="7"/>
      <c r="AB53" s="98" t="str">
        <f t="shared" si="0"/>
        <v>－</v>
      </c>
      <c r="AC53" s="106" t="str">
        <f>IF($P53="","",0.5)</f>
        <v/>
      </c>
      <c r="AD53" s="106"/>
      <c r="AE53" s="106"/>
      <c r="AF53" s="106"/>
      <c r="AG53" s="106"/>
      <c r="AH53" s="106"/>
      <c r="AI53" s="106"/>
      <c r="AJ53" s="106"/>
      <c r="AK53" s="106"/>
      <c r="AL53" s="106"/>
      <c r="AM53" s="108"/>
      <c r="AN53" s="119"/>
    </row>
    <row r="54" spans="1:40">
      <c r="A54" s="7"/>
      <c r="B54" s="299"/>
      <c r="C54" s="295" t="s">
        <v>53</v>
      </c>
      <c r="D54" s="285" t="s">
        <v>61</v>
      </c>
      <c r="E54" s="285"/>
      <c r="F54" s="285"/>
      <c r="G54" s="285"/>
      <c r="H54" s="286"/>
      <c r="I54" s="31" t="s">
        <v>15</v>
      </c>
      <c r="J54" s="268" t="s">
        <v>72</v>
      </c>
      <c r="K54" s="268"/>
      <c r="L54" s="268"/>
      <c r="M54" s="268"/>
      <c r="N54" s="268"/>
      <c r="O54" s="269"/>
      <c r="P54" s="56" t="s">
        <v>94</v>
      </c>
      <c r="Q54" s="65">
        <f>IF(P54="○",1,"－")</f>
        <v>1</v>
      </c>
      <c r="R54" s="65"/>
      <c r="S54" s="243" t="str">
        <f>IF(P54="○","様式サ(ア)","－")</f>
        <v>様式サ(ア)</v>
      </c>
      <c r="T54" s="243"/>
      <c r="U54" s="81"/>
      <c r="V54" s="7"/>
      <c r="AB54" s="97">
        <f t="shared" si="0"/>
        <v>0</v>
      </c>
      <c r="AC54" s="105">
        <f>IF($P54="","",0.5)</f>
        <v>0.5</v>
      </c>
      <c r="AD54" s="105">
        <f>IF($P54="","",1)</f>
        <v>1</v>
      </c>
      <c r="AE54" s="105"/>
      <c r="AF54" s="105"/>
      <c r="AG54" s="105"/>
      <c r="AH54" s="105"/>
      <c r="AI54" s="105"/>
      <c r="AJ54" s="105"/>
      <c r="AK54" s="105"/>
      <c r="AL54" s="105"/>
      <c r="AM54" s="107"/>
      <c r="AN54" s="118"/>
    </row>
    <row r="55" spans="1:40">
      <c r="A55" s="7"/>
      <c r="B55" s="299"/>
      <c r="C55" s="296"/>
      <c r="D55" s="287"/>
      <c r="E55" s="287"/>
      <c r="F55" s="287"/>
      <c r="G55" s="287"/>
      <c r="H55" s="288"/>
      <c r="I55" s="39" t="s">
        <v>58</v>
      </c>
      <c r="J55" s="250" t="s">
        <v>123</v>
      </c>
      <c r="K55" s="250"/>
      <c r="L55" s="250"/>
      <c r="M55" s="250"/>
      <c r="N55" s="250"/>
      <c r="O55" s="251"/>
      <c r="P55" s="57" t="s">
        <v>94</v>
      </c>
      <c r="Q55" s="66">
        <f>IF(P55="○",1,"－")</f>
        <v>1</v>
      </c>
      <c r="R55" s="66"/>
      <c r="S55" s="249" t="str">
        <f>IF(P55="○","様式サ(イ)","－")</f>
        <v>様式サ(イ)</v>
      </c>
      <c r="T55" s="249"/>
      <c r="U55" s="81"/>
      <c r="V55" s="7"/>
      <c r="AB55" s="100">
        <f t="shared" si="0"/>
        <v>0</v>
      </c>
      <c r="AC55" s="108">
        <f>IF($P55="","",0.5)</f>
        <v>0.5</v>
      </c>
      <c r="AD55" s="108">
        <f>IF($P55="","",1)</f>
        <v>1</v>
      </c>
      <c r="AE55" s="108"/>
      <c r="AF55" s="108"/>
      <c r="AG55" s="108"/>
      <c r="AH55" s="108"/>
      <c r="AI55" s="108"/>
      <c r="AJ55" s="108"/>
      <c r="AK55" s="108"/>
      <c r="AL55" s="108"/>
      <c r="AM55" s="108"/>
      <c r="AN55" s="119"/>
    </row>
    <row r="56" spans="1:40">
      <c r="A56" s="7"/>
      <c r="B56" s="299"/>
      <c r="C56" s="297"/>
      <c r="D56" s="244"/>
      <c r="E56" s="244"/>
      <c r="F56" s="244"/>
      <c r="G56" s="244"/>
      <c r="H56" s="270"/>
      <c r="I56" s="20" t="s">
        <v>51</v>
      </c>
      <c r="J56" s="244" t="s">
        <v>139</v>
      </c>
      <c r="K56" s="244"/>
      <c r="L56" s="244"/>
      <c r="M56" s="244"/>
      <c r="N56" s="244"/>
      <c r="O56" s="270"/>
      <c r="P56" s="59" t="s">
        <v>94</v>
      </c>
      <c r="Q56" s="68">
        <f>IF(P56="○",1,"－")</f>
        <v>1</v>
      </c>
      <c r="R56" s="61"/>
      <c r="S56" s="271" t="str">
        <f>IF(P56="○","様式サ(ウ)","－")</f>
        <v>様式サ(ウ)</v>
      </c>
      <c r="T56" s="240"/>
      <c r="U56" s="81"/>
      <c r="V56" s="7"/>
      <c r="Y56" s="91"/>
      <c r="Z56" s="92"/>
      <c r="AB56" s="98">
        <f t="shared" si="0"/>
        <v>0</v>
      </c>
      <c r="AC56" s="106">
        <v>1</v>
      </c>
      <c r="AD56" s="106"/>
      <c r="AE56" s="106"/>
      <c r="AF56" s="106"/>
      <c r="AG56" s="106"/>
      <c r="AH56" s="106"/>
      <c r="AI56" s="106"/>
      <c r="AJ56" s="106"/>
      <c r="AK56" s="106"/>
      <c r="AL56" s="106"/>
      <c r="AM56" s="106"/>
      <c r="AN56" s="115"/>
    </row>
    <row r="57" spans="1:40" ht="14.25" customHeight="1">
      <c r="A57" s="7"/>
      <c r="B57" s="299"/>
      <c r="C57" s="22" t="s">
        <v>55</v>
      </c>
      <c r="D57" s="303" t="s">
        <v>95</v>
      </c>
      <c r="E57" s="303"/>
      <c r="F57" s="303"/>
      <c r="G57" s="303"/>
      <c r="H57" s="304"/>
      <c r="I57" s="31" t="s">
        <v>15</v>
      </c>
      <c r="J57" s="268" t="s">
        <v>96</v>
      </c>
      <c r="K57" s="268"/>
      <c r="L57" s="268"/>
      <c r="M57" s="268"/>
      <c r="N57" s="268"/>
      <c r="O57" s="269"/>
      <c r="P57" s="55"/>
      <c r="Q57" s="69" t="str">
        <f>IF(P57="○",2,"－")</f>
        <v>－</v>
      </c>
      <c r="R57" s="65"/>
      <c r="S57" s="255" t="str">
        <f>IF(P57="○","様式シ(ア)","－")</f>
        <v>－</v>
      </c>
      <c r="T57" s="255"/>
      <c r="U57" s="81"/>
      <c r="V57" s="7"/>
      <c r="X57" s="88"/>
      <c r="Y57" s="272"/>
      <c r="Z57" s="272"/>
      <c r="AA57" s="93"/>
      <c r="AB57" s="99" t="str">
        <f t="shared" si="0"/>
        <v>－</v>
      </c>
      <c r="AC57" s="107" t="str">
        <f>IF($P57="","",0.5)</f>
        <v/>
      </c>
      <c r="AD57" s="107" t="str">
        <f>IF($P57="","",1)</f>
        <v/>
      </c>
      <c r="AE57" s="107" t="str">
        <f>IF($P57="","",2)</f>
        <v/>
      </c>
      <c r="AF57" s="107"/>
      <c r="AG57" s="107"/>
      <c r="AH57" s="107"/>
      <c r="AI57" s="107"/>
      <c r="AJ57" s="107"/>
      <c r="AK57" s="107"/>
      <c r="AL57" s="107"/>
      <c r="AM57" s="107"/>
      <c r="AN57" s="117"/>
    </row>
    <row r="58" spans="1:40" ht="13.5" customHeight="1">
      <c r="A58" s="7"/>
      <c r="B58" s="299"/>
      <c r="C58" s="283" t="s">
        <v>97</v>
      </c>
      <c r="D58" s="285" t="s">
        <v>47</v>
      </c>
      <c r="E58" s="285"/>
      <c r="F58" s="285"/>
      <c r="G58" s="285"/>
      <c r="H58" s="286"/>
      <c r="I58" s="29" t="s">
        <v>15</v>
      </c>
      <c r="J58" s="241" t="s">
        <v>98</v>
      </c>
      <c r="K58" s="241"/>
      <c r="L58" s="241"/>
      <c r="M58" s="241"/>
      <c r="N58" s="241"/>
      <c r="O58" s="242"/>
      <c r="P58" s="56" t="s">
        <v>94</v>
      </c>
      <c r="Q58" s="65">
        <f>IF(P58="○",1,"－")</f>
        <v>1</v>
      </c>
      <c r="R58" s="65"/>
      <c r="S58" s="243" t="str">
        <f>IF(P58="○","様式ス(ア)","－")</f>
        <v>様式ス(ア)</v>
      </c>
      <c r="T58" s="243"/>
      <c r="U58" s="81"/>
      <c r="V58" s="7"/>
      <c r="AB58" s="99">
        <f t="shared" si="0"/>
        <v>0</v>
      </c>
      <c r="AC58" s="107">
        <v>1</v>
      </c>
      <c r="AD58" s="107"/>
      <c r="AE58" s="107"/>
      <c r="AF58" s="107"/>
      <c r="AG58" s="107"/>
      <c r="AH58" s="107"/>
      <c r="AI58" s="107"/>
      <c r="AJ58" s="107"/>
      <c r="AK58" s="107"/>
      <c r="AL58" s="107"/>
      <c r="AM58" s="107"/>
      <c r="AN58" s="122" t="e">
        <f>IF(AND(#REF!="○",発注者入力!Z56=""),1,IF(AND(#REF!="",発注者入力!Z56="○"),2,""))</f>
        <v>#REF!</v>
      </c>
    </row>
    <row r="59" spans="1:40">
      <c r="A59" s="7"/>
      <c r="B59" s="300"/>
      <c r="C59" s="292"/>
      <c r="D59" s="244"/>
      <c r="E59" s="244"/>
      <c r="F59" s="244"/>
      <c r="G59" s="244"/>
      <c r="H59" s="270"/>
      <c r="I59" s="30" t="s">
        <v>58</v>
      </c>
      <c r="J59" s="266" t="s">
        <v>87</v>
      </c>
      <c r="K59" s="266"/>
      <c r="L59" s="266"/>
      <c r="M59" s="266"/>
      <c r="N59" s="266"/>
      <c r="O59" s="267"/>
      <c r="P59" s="55" t="s">
        <v>94</v>
      </c>
      <c r="Q59" s="64">
        <f>IF(P59="○",1,"－")</f>
        <v>1</v>
      </c>
      <c r="R59" s="64"/>
      <c r="S59" s="240" t="str">
        <f>IF(P59="○","様式ス(イ)","－")</f>
        <v>様式ス(イ)</v>
      </c>
      <c r="T59" s="240"/>
      <c r="U59" s="81"/>
      <c r="V59" s="7"/>
      <c r="AB59" s="98">
        <f t="shared" si="0"/>
        <v>0</v>
      </c>
      <c r="AC59" s="106">
        <f>IF($P59="","",1)</f>
        <v>1</v>
      </c>
      <c r="AD59" s="112"/>
      <c r="AE59" s="112"/>
      <c r="AF59" s="112"/>
      <c r="AG59" s="112"/>
      <c r="AH59" s="112"/>
      <c r="AI59" s="112"/>
      <c r="AJ59" s="112"/>
      <c r="AK59" s="112"/>
      <c r="AL59" s="112"/>
      <c r="AM59" s="112"/>
      <c r="AN59" s="117"/>
    </row>
    <row r="60" spans="1:40">
      <c r="A60" s="7"/>
      <c r="B60" s="217" t="s">
        <v>43</v>
      </c>
      <c r="C60" s="218"/>
      <c r="D60" s="218"/>
      <c r="E60" s="218"/>
      <c r="F60" s="218"/>
      <c r="G60" s="218"/>
      <c r="H60" s="218"/>
      <c r="I60" s="218"/>
      <c r="J60" s="273"/>
      <c r="K60" s="273"/>
      <c r="L60" s="273"/>
      <c r="M60" s="273"/>
      <c r="N60" s="273"/>
      <c r="O60" s="274"/>
      <c r="P60" s="61"/>
      <c r="Q60" s="70">
        <f>IF(SUM(Q26:Q31,Q35:Q59),SUM(Q26:Q31,Q35:Q59))</f>
        <v>18</v>
      </c>
      <c r="R60" s="61">
        <f>SUM(R26:R59)</f>
        <v>0</v>
      </c>
      <c r="S60" s="275"/>
      <c r="T60" s="274"/>
      <c r="U60" s="79"/>
      <c r="V60" s="7"/>
    </row>
    <row r="61" spans="1:40">
      <c r="B61" s="9"/>
      <c r="C61" s="9"/>
      <c r="D61" s="9"/>
      <c r="E61" s="9"/>
      <c r="F61" s="9"/>
      <c r="G61" s="9"/>
      <c r="H61" s="9"/>
      <c r="I61" s="9"/>
      <c r="J61" s="9"/>
      <c r="K61" s="9"/>
      <c r="L61" s="9"/>
      <c r="M61" s="9"/>
      <c r="N61" s="9"/>
      <c r="O61" s="9"/>
      <c r="P61" s="14"/>
      <c r="Q61" s="9"/>
      <c r="R61" s="9"/>
      <c r="S61" s="14"/>
      <c r="T61" s="14"/>
      <c r="U61" s="82"/>
      <c r="V61" s="83"/>
      <c r="AB61" s="104"/>
      <c r="AC61" s="104"/>
      <c r="AD61" s="104"/>
      <c r="AE61" s="104"/>
      <c r="AF61" s="104"/>
      <c r="AG61" s="104"/>
      <c r="AH61" s="104"/>
      <c r="AI61" s="104"/>
      <c r="AJ61" s="104"/>
      <c r="AK61" s="104"/>
      <c r="AL61" s="104"/>
      <c r="AM61" s="104"/>
      <c r="AN61" s="123"/>
    </row>
    <row r="62" spans="1:40">
      <c r="AB62" s="104"/>
      <c r="AC62" s="104"/>
      <c r="AD62" s="104"/>
      <c r="AE62" s="104"/>
      <c r="AF62" s="104"/>
      <c r="AG62" s="104"/>
      <c r="AH62" s="104"/>
      <c r="AI62" s="104"/>
      <c r="AJ62" s="104"/>
      <c r="AK62" s="104"/>
      <c r="AL62" s="104"/>
      <c r="AM62" s="104"/>
      <c r="AN62" s="124"/>
    </row>
  </sheetData>
  <sheetProtection sheet="1" objects="1" scenarios="1"/>
  <mergeCells count="125">
    <mergeCell ref="C35:C39"/>
    <mergeCell ref="D35:H39"/>
    <mergeCell ref="C40:C45"/>
    <mergeCell ref="D40:H45"/>
    <mergeCell ref="C54:C56"/>
    <mergeCell ref="D54:H56"/>
    <mergeCell ref="C58:C59"/>
    <mergeCell ref="D58:H59"/>
    <mergeCell ref="B26:B34"/>
    <mergeCell ref="B35:B59"/>
    <mergeCell ref="C47:C53"/>
    <mergeCell ref="D47:H53"/>
    <mergeCell ref="D57:H57"/>
    <mergeCell ref="D46:H46"/>
    <mergeCell ref="AN24:AN25"/>
    <mergeCell ref="C26:C27"/>
    <mergeCell ref="D26:H27"/>
    <mergeCell ref="C28:C29"/>
    <mergeCell ref="D28:H29"/>
    <mergeCell ref="C30:C31"/>
    <mergeCell ref="D30:H31"/>
    <mergeCell ref="C32:C34"/>
    <mergeCell ref="D32:H34"/>
    <mergeCell ref="J30:O30"/>
    <mergeCell ref="S30:T30"/>
    <mergeCell ref="J31:O31"/>
    <mergeCell ref="S31:T31"/>
    <mergeCell ref="J32:O32"/>
    <mergeCell ref="S32:T32"/>
    <mergeCell ref="S33:T33"/>
    <mergeCell ref="S34:T34"/>
    <mergeCell ref="Y29:Z29"/>
    <mergeCell ref="J57:O57"/>
    <mergeCell ref="S57:T57"/>
    <mergeCell ref="Y57:Z57"/>
    <mergeCell ref="J58:O58"/>
    <mergeCell ref="S58:T58"/>
    <mergeCell ref="J59:O59"/>
    <mergeCell ref="S59:T59"/>
    <mergeCell ref="B60:O60"/>
    <mergeCell ref="S60:T60"/>
    <mergeCell ref="S50:T50"/>
    <mergeCell ref="S51:T51"/>
    <mergeCell ref="S52:T52"/>
    <mergeCell ref="S53:T53"/>
    <mergeCell ref="J54:O54"/>
    <mergeCell ref="S54:T54"/>
    <mergeCell ref="J55:O55"/>
    <mergeCell ref="S55:T55"/>
    <mergeCell ref="J56:O56"/>
    <mergeCell ref="S56:T56"/>
    <mergeCell ref="J46:O46"/>
    <mergeCell ref="S46:T46"/>
    <mergeCell ref="J47:O47"/>
    <mergeCell ref="S47:T47"/>
    <mergeCell ref="Y47:Z47"/>
    <mergeCell ref="S48:T48"/>
    <mergeCell ref="J49:O49"/>
    <mergeCell ref="S49:T49"/>
    <mergeCell ref="J41:O41"/>
    <mergeCell ref="S41:T41"/>
    <mergeCell ref="J42:O42"/>
    <mergeCell ref="S42:T42"/>
    <mergeCell ref="J43:O43"/>
    <mergeCell ref="S43:T43"/>
    <mergeCell ref="J44:O44"/>
    <mergeCell ref="S44:T44"/>
    <mergeCell ref="J45:O45"/>
    <mergeCell ref="S45:T45"/>
    <mergeCell ref="J36:O36"/>
    <mergeCell ref="S36:T36"/>
    <mergeCell ref="J37:O37"/>
    <mergeCell ref="S37:T37"/>
    <mergeCell ref="J38:O38"/>
    <mergeCell ref="S38:T38"/>
    <mergeCell ref="J39:O39"/>
    <mergeCell ref="S39:T39"/>
    <mergeCell ref="J40:O40"/>
    <mergeCell ref="S40:T40"/>
    <mergeCell ref="J35:O35"/>
    <mergeCell ref="S35:T35"/>
    <mergeCell ref="J26:O26"/>
    <mergeCell ref="S26:T26"/>
    <mergeCell ref="J27:O27"/>
    <mergeCell ref="S27:T27"/>
    <mergeCell ref="J28:O28"/>
    <mergeCell ref="S28:T28"/>
    <mergeCell ref="J29:O29"/>
    <mergeCell ref="S29:T29"/>
    <mergeCell ref="B18:U18"/>
    <mergeCell ref="C20:D20"/>
    <mergeCell ref="E20:T20"/>
    <mergeCell ref="C22:D22"/>
    <mergeCell ref="E22:T22"/>
    <mergeCell ref="P23:S23"/>
    <mergeCell ref="B24:O24"/>
    <mergeCell ref="B25:H25"/>
    <mergeCell ref="I25:O25"/>
    <mergeCell ref="P24:P25"/>
    <mergeCell ref="Q24:Q25"/>
    <mergeCell ref="R24:R25"/>
    <mergeCell ref="S24:T25"/>
    <mergeCell ref="J13:K13"/>
    <mergeCell ref="L13:U13"/>
    <mergeCell ref="J14:K14"/>
    <mergeCell ref="L14:R14"/>
    <mergeCell ref="S14:T14"/>
    <mergeCell ref="J15:K15"/>
    <mergeCell ref="L15:R15"/>
    <mergeCell ref="S15:V15"/>
    <mergeCell ref="J16:K16"/>
    <mergeCell ref="L16:O16"/>
    <mergeCell ref="P1:T1"/>
    <mergeCell ref="N5:O5"/>
    <mergeCell ref="P6:T6"/>
    <mergeCell ref="B8:C8"/>
    <mergeCell ref="P8:T8"/>
    <mergeCell ref="B9:I9"/>
    <mergeCell ref="C10:I10"/>
    <mergeCell ref="J11:L11"/>
    <mergeCell ref="J12:K12"/>
    <mergeCell ref="L12:U12"/>
    <mergeCell ref="E1:O2"/>
    <mergeCell ref="P2:T5"/>
    <mergeCell ref="B6:O7"/>
  </mergeCells>
  <phoneticPr fontId="4"/>
  <conditionalFormatting sqref="P51">
    <cfRule type="expression" dxfId="151" priority="4" stopIfTrue="1">
      <formula>P51=""</formula>
    </cfRule>
  </conditionalFormatting>
  <conditionalFormatting sqref="U51">
    <cfRule type="cellIs" dxfId="150" priority="2" operator="equal">
      <formula>"←入力"</formula>
    </cfRule>
    <cfRule type="cellIs" dxfId="149" priority="3" operator="equal">
      <formula>"←入力不要"</formula>
    </cfRule>
  </conditionalFormatting>
  <conditionalFormatting sqref="R51">
    <cfRule type="expression" dxfId="148" priority="1" stopIfTrue="1">
      <formula>$P$52=""</formula>
    </cfRule>
  </conditionalFormatting>
  <conditionalFormatting sqref="P26:P50 P52 P54:P59">
    <cfRule type="expression" dxfId="147" priority="69" stopIfTrue="1">
      <formula>P26=""</formula>
    </cfRule>
  </conditionalFormatting>
  <conditionalFormatting sqref="L16 L12:L14">
    <cfRule type="expression" dxfId="146" priority="79" stopIfTrue="1">
      <formula>L12&lt;&gt;""</formula>
    </cfRule>
  </conditionalFormatting>
  <conditionalFormatting sqref="L15">
    <cfRule type="expression" dxfId="145" priority="78" stopIfTrue="1">
      <formula>$L$15&lt;&gt;""</formula>
    </cfRule>
  </conditionalFormatting>
  <conditionalFormatting sqref="B3">
    <cfRule type="expression" dxfId="144" priority="81" stopIfTrue="1">
      <formula>$B$3&lt;&gt;""</formula>
    </cfRule>
  </conditionalFormatting>
  <conditionalFormatting sqref="B5:N5">
    <cfRule type="expression" dxfId="143" priority="82" stopIfTrue="1">
      <formula>$B$5&lt;&gt;""</formula>
    </cfRule>
  </conditionalFormatting>
  <conditionalFormatting sqref="C4:O4">
    <cfRule type="expression" dxfId="142" priority="67" stopIfTrue="1">
      <formula>$B$4&lt;&gt;""</formula>
    </cfRule>
  </conditionalFormatting>
  <conditionalFormatting sqref="R32">
    <cfRule type="expression" dxfId="141" priority="66" stopIfTrue="1">
      <formula>$P$32=""</formula>
    </cfRule>
  </conditionalFormatting>
  <conditionalFormatting sqref="P33">
    <cfRule type="expression" dxfId="140" priority="60" stopIfTrue="1">
      <formula>P33=""</formula>
    </cfRule>
  </conditionalFormatting>
  <conditionalFormatting sqref="R33">
    <cfRule type="expression" dxfId="139" priority="61" stopIfTrue="1">
      <formula>$P$33=""</formula>
    </cfRule>
  </conditionalFormatting>
  <conditionalFormatting sqref="P34">
    <cfRule type="expression" dxfId="138" priority="58" stopIfTrue="1">
      <formula>P34=""</formula>
    </cfRule>
  </conditionalFormatting>
  <conditionalFormatting sqref="R34">
    <cfRule type="expression" dxfId="137" priority="59" stopIfTrue="1">
      <formula>$P$34=""</formula>
    </cfRule>
  </conditionalFormatting>
  <conditionalFormatting sqref="R31">
    <cfRule type="expression" dxfId="136" priority="45" stopIfTrue="1">
      <formula>$P$31=""</formula>
    </cfRule>
  </conditionalFormatting>
  <conditionalFormatting sqref="R30">
    <cfRule type="expression" dxfId="135" priority="44" stopIfTrue="1">
      <formula>$P$30=""</formula>
    </cfRule>
  </conditionalFormatting>
  <conditionalFormatting sqref="R29">
    <cfRule type="expression" dxfId="134" priority="43" stopIfTrue="1">
      <formula>$P$29=""</formula>
    </cfRule>
  </conditionalFormatting>
  <conditionalFormatting sqref="B4">
    <cfRule type="expression" dxfId="133" priority="36" stopIfTrue="1">
      <formula>$B$4&lt;&gt;""</formula>
    </cfRule>
  </conditionalFormatting>
  <conditionalFormatting sqref="B6:O7">
    <cfRule type="expression" dxfId="132" priority="35" stopIfTrue="1">
      <formula>$B$6&lt;&gt;""</formula>
    </cfRule>
  </conditionalFormatting>
  <conditionalFormatting sqref="E1">
    <cfRule type="expression" dxfId="131" priority="34" stopIfTrue="1">
      <formula>$E$1&lt;&gt;""</formula>
    </cfRule>
  </conditionalFormatting>
  <conditionalFormatting sqref="C3:O3">
    <cfRule type="expression" dxfId="130" priority="33">
      <formula>$B$3&lt;&gt;""</formula>
    </cfRule>
  </conditionalFormatting>
  <conditionalFormatting sqref="R26">
    <cfRule type="expression" dxfId="129" priority="32" stopIfTrue="1">
      <formula>$P$26=""</formula>
    </cfRule>
  </conditionalFormatting>
  <conditionalFormatting sqref="R28">
    <cfRule type="expression" dxfId="128" priority="31" stopIfTrue="1">
      <formula>$P$28=""</formula>
    </cfRule>
  </conditionalFormatting>
  <conditionalFormatting sqref="R27">
    <cfRule type="expression" dxfId="127" priority="30">
      <formula>$P$27=""</formula>
    </cfRule>
  </conditionalFormatting>
  <conditionalFormatting sqref="P2">
    <cfRule type="expression" dxfId="126" priority="84" stopIfTrue="1">
      <formula>#REF!="無　効"</formula>
    </cfRule>
  </conditionalFormatting>
  <conditionalFormatting sqref="U26:U50 U52 U54:U59">
    <cfRule type="cellIs" dxfId="125" priority="28" operator="equal">
      <formula>"←入力"</formula>
    </cfRule>
    <cfRule type="cellIs" dxfId="124" priority="29" operator="equal">
      <formula>"←入力不要"</formula>
    </cfRule>
  </conditionalFormatting>
  <conditionalFormatting sqref="P8">
    <cfRule type="expression" dxfId="123" priority="27" stopIfTrue="1">
      <formula>$P$8&lt;&gt;""</formula>
    </cfRule>
  </conditionalFormatting>
  <conditionalFormatting sqref="B9:I9 E20 E22">
    <cfRule type="cellIs" dxfId="122" priority="26" operator="equal">
      <formula>""</formula>
    </cfRule>
  </conditionalFormatting>
  <conditionalFormatting sqref="J28:O28">
    <cfRule type="expression" dxfId="121" priority="11">
      <formula>#REF!&lt;&gt;""</formula>
    </cfRule>
    <cfRule type="expression" dxfId="120" priority="12">
      <formula>Y29&lt;&gt;""</formula>
    </cfRule>
  </conditionalFormatting>
  <conditionalFormatting sqref="R38">
    <cfRule type="expression" dxfId="119" priority="77" stopIfTrue="1">
      <formula>$P$38=""</formula>
    </cfRule>
  </conditionalFormatting>
  <conditionalFormatting sqref="R48">
    <cfRule type="expression" dxfId="118" priority="76" stopIfTrue="1">
      <formula>$P$48=""</formula>
    </cfRule>
  </conditionalFormatting>
  <conditionalFormatting sqref="R49">
    <cfRule type="expression" dxfId="117" priority="75" stopIfTrue="1">
      <formula>$P$49=""</formula>
    </cfRule>
  </conditionalFormatting>
  <conditionalFormatting sqref="P38">
    <cfRule type="expression" dxfId="116" priority="64" stopIfTrue="1">
      <formula>P38=""</formula>
    </cfRule>
  </conditionalFormatting>
  <conditionalFormatting sqref="P39">
    <cfRule type="expression" dxfId="115" priority="62" stopIfTrue="1">
      <formula>P39=""</formula>
    </cfRule>
  </conditionalFormatting>
  <conditionalFormatting sqref="R39">
    <cfRule type="expression" dxfId="114" priority="63" stopIfTrue="1">
      <formula>$P$39=""</formula>
    </cfRule>
  </conditionalFormatting>
  <conditionalFormatting sqref="R50">
    <cfRule type="expression" dxfId="113" priority="47" stopIfTrue="1">
      <formula>$P$50=""</formula>
    </cfRule>
  </conditionalFormatting>
  <conditionalFormatting sqref="R35">
    <cfRule type="expression" dxfId="112" priority="46" stopIfTrue="1">
      <formula>$P$35=""</formula>
    </cfRule>
  </conditionalFormatting>
  <conditionalFormatting sqref="R46">
    <cfRule type="expression" dxfId="111" priority="42" stopIfTrue="1">
      <formula>$P$46=""</formula>
    </cfRule>
  </conditionalFormatting>
  <conditionalFormatting sqref="R45">
    <cfRule type="expression" dxfId="110" priority="41" stopIfTrue="1">
      <formula>$P$45=""</formula>
    </cfRule>
  </conditionalFormatting>
  <conditionalFormatting sqref="R44">
    <cfRule type="expression" dxfId="109" priority="40" stopIfTrue="1">
      <formula>$P$44=""</formula>
    </cfRule>
  </conditionalFormatting>
  <conditionalFormatting sqref="R43">
    <cfRule type="expression" dxfId="108" priority="39" stopIfTrue="1">
      <formula>$P$43=""</formula>
    </cfRule>
  </conditionalFormatting>
  <conditionalFormatting sqref="R36">
    <cfRule type="expression" dxfId="107" priority="38">
      <formula>$P$36=""</formula>
    </cfRule>
  </conditionalFormatting>
  <conditionalFormatting sqref="R37">
    <cfRule type="expression" dxfId="106" priority="37">
      <formula>$P$37=""</formula>
    </cfRule>
  </conditionalFormatting>
  <conditionalFormatting sqref="R47">
    <cfRule type="expression" dxfId="105" priority="83" stopIfTrue="1">
      <formula>$P$47=""</formula>
    </cfRule>
  </conditionalFormatting>
  <conditionalFormatting sqref="J46:O46">
    <cfRule type="expression" dxfId="104" priority="269">
      <formula>#REF!&lt;&gt;""</formula>
    </cfRule>
    <cfRule type="expression" dxfId="103" priority="270">
      <formula>$Y$47&lt;&gt;""</formula>
    </cfRule>
  </conditionalFormatting>
  <conditionalFormatting sqref="R54">
    <cfRule type="expression" dxfId="102" priority="74" stopIfTrue="1">
      <formula>$P$54=""</formula>
    </cfRule>
  </conditionalFormatting>
  <conditionalFormatting sqref="R55">
    <cfRule type="expression" dxfId="101" priority="73" stopIfTrue="1">
      <formula>$P$55=""</formula>
    </cfRule>
  </conditionalFormatting>
  <conditionalFormatting sqref="P53">
    <cfRule type="expression" dxfId="100" priority="20" stopIfTrue="1">
      <formula>P53=""</formula>
    </cfRule>
  </conditionalFormatting>
  <conditionalFormatting sqref="R53">
    <cfRule type="expression" dxfId="99" priority="19" stopIfTrue="1">
      <formula>$P$53=""</formula>
    </cfRule>
  </conditionalFormatting>
  <conditionalFormatting sqref="U53">
    <cfRule type="cellIs" dxfId="98" priority="17" operator="equal">
      <formula>"←入力"</formula>
    </cfRule>
    <cfRule type="cellIs" dxfId="97" priority="18" operator="equal">
      <formula>"←入力不要"</formula>
    </cfRule>
  </conditionalFormatting>
  <conditionalFormatting sqref="R52">
    <cfRule type="expression" dxfId="96" priority="9" stopIfTrue="1">
      <formula>$P$52=""</formula>
    </cfRule>
  </conditionalFormatting>
  <conditionalFormatting sqref="R56">
    <cfRule type="expression" dxfId="95" priority="71" stopIfTrue="1">
      <formula>$P$56=""</formula>
    </cfRule>
  </conditionalFormatting>
  <conditionalFormatting sqref="R60">
    <cfRule type="cellIs" dxfId="94" priority="80" stopIfTrue="1" operator="notEqual">
      <formula>$P$28="○"</formula>
    </cfRule>
  </conditionalFormatting>
  <conditionalFormatting sqref="R58">
    <cfRule type="expression" dxfId="93" priority="72" stopIfTrue="1">
      <formula>$P$58=""</formula>
    </cfRule>
  </conditionalFormatting>
  <conditionalFormatting sqref="R59">
    <cfRule type="expression" dxfId="92" priority="70" stopIfTrue="1">
      <formula>$P$59=""</formula>
    </cfRule>
  </conditionalFormatting>
  <conditionalFormatting sqref="J58:O58">
    <cfRule type="expression" dxfId="91" priority="271">
      <formula>$Y$57&lt;&gt;""</formula>
    </cfRule>
    <cfRule type="expression" dxfId="90" priority="272">
      <formula>#REF!&lt;&gt;""</formula>
    </cfRule>
  </conditionalFormatting>
  <conditionalFormatting sqref="R57">
    <cfRule type="expression" dxfId="89" priority="10" stopIfTrue="1">
      <formula>$P$57=""</formula>
    </cfRule>
  </conditionalFormatting>
  <dataValidations count="35">
    <dataValidation type="list" allowBlank="1" showInputMessage="1" showErrorMessage="1" sqref="Y28:Z28 Y46:Z46 Z56" xr:uid="{00000000-0002-0000-0100-000000000000}">
      <formula1>"○"</formula1>
    </dataValidation>
    <dataValidation imeMode="off" operator="greaterThanOrEqual" allowBlank="1" showInputMessage="1" showErrorMessage="1" sqref="L16" xr:uid="{00000000-0002-0000-0100-000001000000}"/>
    <dataValidation type="list" allowBlank="1" showInputMessage="1" showErrorMessage="1" sqref="R34" xr:uid="{00000000-0002-0000-0100-000002000000}">
      <formula1>$AB$32:$AC$32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31" xr:uid="{00000000-0002-0000-0100-000003000000}">
      <formula1>$AB$31:$AC$31</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29" xr:uid="{00000000-0002-0000-0100-000004000000}">
      <formula1>$AB$29:$AD$29</formula1>
    </dataValidation>
    <dataValidation type="list" allowBlank="1" showInputMessage="1" showErrorMessage="1" errorTitle="不適切な入力です" error="入札説明書を確認してください。_x000a_ 0 、 1 、1.5 、2 のいずれかを入力してください。_x000a_もしくは、評価対象ではない項目です。" sqref="R30" xr:uid="{00000000-0002-0000-0100-000005000000}">
      <formula1>$AB$30:$AM$30</formula1>
    </dataValidation>
    <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sqref="R26" xr:uid="{00000000-0002-0000-0100-000006000000}">
      <formula1>$AB$26:$AM$26</formula1>
    </dataValidation>
    <dataValidation type="list" imeMode="off" allowBlank="1" showInputMessage="1" showErrorMessage="1" errorTitle="不適切な入力です" error="入札説明書を確認してください。_x000a_0、0.5、1　のいずれかを入力してください。_x000a_もしくは、評価対象ではない項目です。" sqref="R28" xr:uid="{00000000-0002-0000-0100-000007000000}">
      <formula1>$AB$28:$AD$28</formula1>
    </dataValidation>
    <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sqref="R27" xr:uid="{00000000-0002-0000-0100-000008000000}">
      <formula1>$AB$27:$AC$27</formula1>
    </dataValidation>
    <dataValidation allowBlank="1" showInputMessage="1" showErrorMessage="1" prompt="発注者が記入！！_x000a_　工事名を入力して下さい。" sqref="E20:T20" xr:uid="{00000000-0002-0000-0100-000009000000}"/>
    <dataValidation allowBlank="1" showInputMessage="1" showErrorMessage="1" prompt="工事場所を入力して下さい。" sqref="E22:T22" xr:uid="{00000000-0002-0000-0100-00000A000000}"/>
    <dataValidation type="list" allowBlank="1" showInputMessage="1" showErrorMessage="1" sqref="P26:P59" xr:uid="{00000000-0002-0000-0100-00000B000000}">
      <formula1>"○,"</formula1>
    </dataValidation>
    <dataValidation imeMode="off" allowBlank="1" showInputMessage="1" showErrorMessage="1" errorTitle="不適切な入力です" error="発注者側で入力する項目です。_x000a_入力しないでください。_x000a_" sqref="R40:R42" xr:uid="{00000000-0002-0000-0100-00000C000000}"/>
    <dataValidation type="list" allowBlank="1" showInputMessage="1" showErrorMessage="1" errorTitle="不適切な入力です" error="入札説明書を確認してください。_x000a_もしくは、評価対象ではない項目です。" sqref="R46" xr:uid="{00000000-0002-0000-0100-00000D000000}">
      <formula1>$AB$46:$AD$46</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R45" xr:uid="{00000000-0002-0000-0100-00000E000000}">
      <formula1>$AB$45:$AD$45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4" xr:uid="{00000000-0002-0000-0100-00000F000000}">
      <formula1>$AB$44:$AC$44</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3" xr:uid="{00000000-0002-0000-0100-000010000000}">
      <formula1>$AB$43:$AC$43</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R36" xr:uid="{00000000-0002-0000-0100-000011000000}">
      <formula1>$AB$36:$AC$36</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R35" xr:uid="{00000000-0002-0000-0100-000012000000}">
      <formula1>$AB$35:$AD$35</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R38" xr:uid="{00000000-0002-0000-0100-000013000000}">
      <formula1>$AB$38:$AC$38</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0:R52" xr:uid="{00000000-0002-0000-0100-000014000000}">
      <formula1>$AB$50:$AC$50</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R39" xr:uid="{00000000-0002-0000-0100-000015000000}">
      <formula1>$AB$39:$AC$39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9" xr:uid="{00000000-0002-0000-0100-000016000000}">
      <formula1>$AB$49:$AC$49</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R48" xr:uid="{00000000-0002-0000-0100-000017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_x000a_" sqref="R37" xr:uid="{00000000-0002-0000-0100-000018000000}">
      <formula1>$AB$37:$AC$37</formula1>
    </dataValidation>
    <dataValidation type="list" operator="equal" allowBlank="1" showErrorMessage="1" errorTitle="不適切な入力です。" prompt="_x000a_" sqref="R47" xr:uid="{00000000-0002-0000-0100-000019000000}">
      <formula1>$AB$47:$AE$47</formula1>
    </dataValidation>
    <dataValidation type="list" allowBlank="1" showInputMessage="1" showErrorMessage="1" sqref="R32" xr:uid="{00000000-0002-0000-0100-00001A000000}">
      <formula1>$AB$32:$AH$32</formula1>
    </dataValidation>
    <dataValidation type="list" allowBlank="1" showInputMessage="1" showErrorMessage="1" errorTitle="不適切な入力です" error="入札説明書を確認してください。_x000a_0 、0.5 、1 のいずれかを入力してください。_x000a_もしくは、評価対象ではない項目です。" sqref="R55" xr:uid="{00000000-0002-0000-0100-00001B000000}">
      <formula1>$AB$55:$AD$55</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4" xr:uid="{00000000-0002-0000-0100-00001C000000}">
      <formula1>$AB$54:$AD$54</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 sqref="R53" xr:uid="{00000000-0002-0000-0100-00001D000000}">
      <formula1>$AB$53:$AC$53</formula1>
    </dataValidation>
    <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sqref="R59" xr:uid="{00000000-0002-0000-0100-00001E000000}">
      <formula1>$AB$59:$AC$59</formula1>
    </dataValidation>
    <dataValidation type="list" allowBlank="1" showInputMessage="1" showErrorMessage="1" errorTitle="不適切な入力です" error="入札説明書を確認してください。_x000a_もしくは、評価対象ではない項目です。" sqref="R58" xr:uid="{00000000-0002-0000-0100-00001F000000}">
      <formula1>$AB$58:$AC$58</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6" xr:uid="{00000000-0002-0000-0100-000020000000}">
      <formula1>$AB$56:$AC$56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_x000a_" sqref="R57" xr:uid="{00000000-0002-0000-0100-000021000000}">
      <formula1>$AB$57:$AE$57</formula1>
    </dataValidation>
    <dataValidation type="list" allowBlank="1" showInputMessage="1" showErrorMessage="1" sqref="R33" xr:uid="{0C02BC44-D28F-4A9C-B11F-C483D4736401}">
      <formula1>$AB$33:$AD$33</formula1>
    </dataValidation>
  </dataValidations>
  <printOptions horizontalCentered="1"/>
  <pageMargins left="0.39370078740157483" right="0.23622047244094491" top="0.19685039370078741" bottom="0.19685039370078741" header="0.31496062992125984" footer="0.15748031496062992"/>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4D75-5C96-4F41-942B-E465574E540B}">
  <dimension ref="A1:J443"/>
  <sheetViews>
    <sheetView view="pageBreakPreview" zoomScaleSheetLayoutView="100" workbookViewId="0">
      <selection activeCell="F30" sqref="F30"/>
    </sheetView>
  </sheetViews>
  <sheetFormatPr defaultColWidth="9" defaultRowHeight="13.2"/>
  <cols>
    <col min="1" max="1" width="38" style="354" bestFit="1" customWidth="1"/>
    <col min="2" max="3" width="8.77734375" style="354" customWidth="1"/>
    <col min="4" max="4" width="5" style="354" customWidth="1"/>
    <col min="5" max="5" width="10.44140625" style="354" customWidth="1"/>
    <col min="6" max="6" width="17.44140625" style="354" customWidth="1"/>
    <col min="7" max="7" width="13.88671875" style="354" customWidth="1"/>
    <col min="8" max="8" width="9" style="354" customWidth="1"/>
    <col min="9" max="16384" width="9" style="354"/>
  </cols>
  <sheetData>
    <row r="1" spans="1:10" ht="23.25" customHeight="1">
      <c r="A1" s="369" t="s">
        <v>121</v>
      </c>
      <c r="B1" s="369"/>
      <c r="C1" s="369"/>
      <c r="D1" s="369"/>
      <c r="E1" s="369"/>
      <c r="F1" s="369"/>
      <c r="G1" s="369"/>
    </row>
    <row r="2" spans="1:10" ht="24" customHeight="1">
      <c r="G2" s="368" t="s">
        <v>0</v>
      </c>
    </row>
    <row r="3" spans="1:10" ht="21" customHeight="1">
      <c r="A3" s="366" t="s">
        <v>122</v>
      </c>
      <c r="B3" s="367" t="s">
        <v>171</v>
      </c>
      <c r="C3" s="367"/>
      <c r="D3" s="367"/>
      <c r="E3" s="367"/>
    </row>
    <row r="4" spans="1:10" ht="21" customHeight="1">
      <c r="A4" s="366" t="s">
        <v>124</v>
      </c>
      <c r="B4" s="365" t="s">
        <v>170</v>
      </c>
      <c r="C4" s="365"/>
      <c r="D4" s="365"/>
      <c r="E4" s="365"/>
      <c r="J4" s="364"/>
    </row>
    <row r="5" spans="1:10" ht="6" customHeight="1">
      <c r="A5" s="366"/>
      <c r="B5" s="365"/>
      <c r="C5" s="365"/>
      <c r="D5" s="365"/>
      <c r="E5" s="365"/>
      <c r="J5" s="364"/>
    </row>
    <row r="6" spans="1:10" ht="24" customHeight="1">
      <c r="E6" s="363" t="s">
        <v>131</v>
      </c>
    </row>
    <row r="7" spans="1:10" ht="24" customHeight="1">
      <c r="E7" s="363" t="s">
        <v>9</v>
      </c>
    </row>
    <row r="8" spans="1:10" ht="23.25" customHeight="1">
      <c r="E8" s="363"/>
    </row>
    <row r="9" spans="1:10" ht="23.1" customHeight="1">
      <c r="A9" s="358" t="s">
        <v>126</v>
      </c>
      <c r="B9" s="358" t="s">
        <v>128</v>
      </c>
      <c r="C9" s="358" t="s">
        <v>129</v>
      </c>
      <c r="D9" s="362" t="s">
        <v>130</v>
      </c>
      <c r="E9" s="361"/>
      <c r="F9" s="358" t="s">
        <v>117</v>
      </c>
      <c r="G9" s="358" t="s">
        <v>132</v>
      </c>
    </row>
    <row r="10" spans="1:10" ht="23.1" customHeight="1">
      <c r="A10" s="355" t="s">
        <v>145</v>
      </c>
      <c r="B10" s="355"/>
      <c r="C10" s="355"/>
      <c r="D10" s="357"/>
      <c r="E10" s="356"/>
      <c r="F10" s="355"/>
      <c r="G10" s="355"/>
    </row>
    <row r="11" spans="1:10" ht="23.1" customHeight="1">
      <c r="A11" s="355" t="s">
        <v>146</v>
      </c>
      <c r="B11" s="359">
        <v>1</v>
      </c>
      <c r="C11" s="358" t="s">
        <v>18</v>
      </c>
      <c r="D11" s="357"/>
      <c r="E11" s="356"/>
      <c r="F11" s="355"/>
      <c r="G11" s="355"/>
    </row>
    <row r="12" spans="1:10" ht="23.1" customHeight="1">
      <c r="A12" s="355" t="s">
        <v>147</v>
      </c>
      <c r="B12" s="359">
        <v>1</v>
      </c>
      <c r="C12" s="358" t="s">
        <v>18</v>
      </c>
      <c r="D12" s="360"/>
      <c r="E12" s="356"/>
      <c r="F12" s="355"/>
      <c r="G12" s="355"/>
    </row>
    <row r="13" spans="1:10" ht="23.1" customHeight="1">
      <c r="A13" s="355" t="s">
        <v>169</v>
      </c>
      <c r="B13" s="359">
        <v>1</v>
      </c>
      <c r="C13" s="358" t="s">
        <v>18</v>
      </c>
      <c r="D13" s="360"/>
      <c r="E13" s="356"/>
      <c r="F13" s="355"/>
      <c r="G13" s="355"/>
    </row>
    <row r="14" spans="1:10" ht="23.1" customHeight="1">
      <c r="A14" s="355" t="s">
        <v>168</v>
      </c>
      <c r="B14" s="359">
        <v>1</v>
      </c>
      <c r="C14" s="358" t="s">
        <v>18</v>
      </c>
      <c r="D14" s="360"/>
      <c r="E14" s="356"/>
      <c r="F14" s="355"/>
      <c r="G14" s="355"/>
    </row>
    <row r="15" spans="1:10" ht="23.1" customHeight="1">
      <c r="A15" s="355" t="s">
        <v>167</v>
      </c>
      <c r="B15" s="359">
        <v>1</v>
      </c>
      <c r="C15" s="358" t="s">
        <v>18</v>
      </c>
      <c r="D15" s="360"/>
      <c r="E15" s="356"/>
      <c r="F15" s="355"/>
      <c r="G15" s="355"/>
    </row>
    <row r="16" spans="1:10" ht="23.1" customHeight="1">
      <c r="A16" s="355" t="s">
        <v>166</v>
      </c>
      <c r="B16" s="359">
        <v>1</v>
      </c>
      <c r="C16" s="358" t="s">
        <v>18</v>
      </c>
      <c r="D16" s="360"/>
      <c r="E16" s="356"/>
      <c r="F16" s="355"/>
      <c r="G16" s="355"/>
    </row>
    <row r="17" spans="1:7" ht="23.1" customHeight="1">
      <c r="A17" s="355" t="s">
        <v>165</v>
      </c>
      <c r="B17" s="359">
        <v>1</v>
      </c>
      <c r="C17" s="358" t="s">
        <v>18</v>
      </c>
      <c r="D17" s="360"/>
      <c r="E17" s="356"/>
      <c r="F17" s="355"/>
      <c r="G17" s="355"/>
    </row>
    <row r="18" spans="1:7" ht="23.1" customHeight="1">
      <c r="A18" s="355" t="s">
        <v>164</v>
      </c>
      <c r="B18" s="359">
        <v>1</v>
      </c>
      <c r="C18" s="358" t="s">
        <v>18</v>
      </c>
      <c r="D18" s="360"/>
      <c r="E18" s="356"/>
      <c r="F18" s="355"/>
      <c r="G18" s="355"/>
    </row>
    <row r="19" spans="1:7" ht="23.1" customHeight="1">
      <c r="A19" s="355" t="s">
        <v>163</v>
      </c>
      <c r="B19" s="359">
        <v>1</v>
      </c>
      <c r="C19" s="358" t="s">
        <v>18</v>
      </c>
      <c r="D19" s="360"/>
      <c r="E19" s="356"/>
      <c r="F19" s="355"/>
      <c r="G19" s="355"/>
    </row>
    <row r="20" spans="1:7" ht="23.1" customHeight="1">
      <c r="A20" s="355" t="s">
        <v>162</v>
      </c>
      <c r="B20" s="359">
        <v>1</v>
      </c>
      <c r="C20" s="358" t="s">
        <v>18</v>
      </c>
      <c r="D20" s="360"/>
      <c r="E20" s="356"/>
      <c r="F20" s="355"/>
      <c r="G20" s="355"/>
    </row>
    <row r="21" spans="1:7" ht="23.1" customHeight="1">
      <c r="A21" s="355" t="s">
        <v>148</v>
      </c>
      <c r="B21" s="359">
        <v>1</v>
      </c>
      <c r="C21" s="358" t="s">
        <v>18</v>
      </c>
      <c r="D21" s="360"/>
      <c r="E21" s="356"/>
      <c r="F21" s="355"/>
      <c r="G21" s="355"/>
    </row>
    <row r="22" spans="1:7" ht="23.1" customHeight="1">
      <c r="A22" s="355" t="s">
        <v>149</v>
      </c>
      <c r="B22" s="359">
        <v>1</v>
      </c>
      <c r="C22" s="358" t="s">
        <v>18</v>
      </c>
      <c r="D22" s="360"/>
      <c r="E22" s="356"/>
      <c r="F22" s="355"/>
      <c r="G22" s="355"/>
    </row>
    <row r="23" spans="1:7" ht="23.1" customHeight="1">
      <c r="A23" s="355" t="s">
        <v>150</v>
      </c>
      <c r="B23" s="359">
        <v>1</v>
      </c>
      <c r="C23" s="358" t="s">
        <v>18</v>
      </c>
      <c r="D23" s="360"/>
      <c r="E23" s="356"/>
      <c r="F23" s="355"/>
      <c r="G23" s="355"/>
    </row>
    <row r="24" spans="1:7" ht="23.1" customHeight="1">
      <c r="A24" s="355" t="s">
        <v>161</v>
      </c>
      <c r="B24" s="359">
        <v>1</v>
      </c>
      <c r="C24" s="358" t="s">
        <v>18</v>
      </c>
      <c r="D24" s="360"/>
      <c r="E24" s="356"/>
      <c r="F24" s="355"/>
      <c r="G24" s="355"/>
    </row>
    <row r="25" spans="1:7" ht="23.1" customHeight="1">
      <c r="A25" s="355" t="s">
        <v>160</v>
      </c>
      <c r="B25" s="359">
        <v>1</v>
      </c>
      <c r="C25" s="358" t="s">
        <v>18</v>
      </c>
      <c r="D25" s="360"/>
      <c r="E25" s="356"/>
      <c r="F25" s="355"/>
      <c r="G25" s="355"/>
    </row>
    <row r="26" spans="1:7" ht="23.1" customHeight="1">
      <c r="A26" s="355" t="s">
        <v>151</v>
      </c>
      <c r="B26" s="359">
        <v>1</v>
      </c>
      <c r="C26" s="358" t="s">
        <v>18</v>
      </c>
      <c r="D26" s="357"/>
      <c r="E26" s="356"/>
      <c r="F26" s="355"/>
      <c r="G26" s="355"/>
    </row>
    <row r="27" spans="1:7" ht="23.1" customHeight="1">
      <c r="A27" s="355" t="s">
        <v>152</v>
      </c>
      <c r="B27" s="359">
        <v>1</v>
      </c>
      <c r="C27" s="358" t="s">
        <v>18</v>
      </c>
      <c r="D27" s="357"/>
      <c r="E27" s="356"/>
      <c r="F27" s="355"/>
      <c r="G27" s="355"/>
    </row>
    <row r="28" spans="1:7" ht="23.1" customHeight="1">
      <c r="A28" s="355" t="s">
        <v>153</v>
      </c>
      <c r="B28" s="359">
        <v>1</v>
      </c>
      <c r="C28" s="358" t="s">
        <v>18</v>
      </c>
      <c r="D28" s="357"/>
      <c r="E28" s="356"/>
      <c r="F28" s="355"/>
      <c r="G28" s="355"/>
    </row>
    <row r="29" spans="1:7" ht="23.1" customHeight="1">
      <c r="A29" s="355" t="s">
        <v>154</v>
      </c>
      <c r="B29" s="359">
        <v>1</v>
      </c>
      <c r="C29" s="358" t="s">
        <v>18</v>
      </c>
      <c r="D29" s="357"/>
      <c r="E29" s="356"/>
      <c r="F29" s="355"/>
      <c r="G29" s="355"/>
    </row>
    <row r="30" spans="1:7" ht="23.1" customHeight="1">
      <c r="A30" s="355" t="s">
        <v>159</v>
      </c>
      <c r="B30" s="359">
        <v>1</v>
      </c>
      <c r="C30" s="358" t="s">
        <v>18</v>
      </c>
      <c r="D30" s="357"/>
      <c r="E30" s="356"/>
      <c r="F30" s="355"/>
      <c r="G30" s="355"/>
    </row>
    <row r="31" spans="1:7" ht="23.1" customHeight="1">
      <c r="A31" s="355" t="s">
        <v>158</v>
      </c>
      <c r="B31" s="359">
        <v>1</v>
      </c>
      <c r="C31" s="358" t="s">
        <v>18</v>
      </c>
      <c r="D31" s="357"/>
      <c r="E31" s="356"/>
      <c r="F31" s="355"/>
      <c r="G31" s="355"/>
    </row>
    <row r="32" spans="1:7" ht="23.1" customHeight="1">
      <c r="A32" s="355" t="s">
        <v>155</v>
      </c>
      <c r="B32" s="359">
        <v>1</v>
      </c>
      <c r="C32" s="358" t="s">
        <v>18</v>
      </c>
      <c r="D32" s="357"/>
      <c r="E32" s="356"/>
      <c r="F32" s="355"/>
      <c r="G32" s="355"/>
    </row>
    <row r="33" spans="1:7" ht="23.1" customHeight="1">
      <c r="A33" s="355" t="s">
        <v>157</v>
      </c>
      <c r="B33" s="359">
        <v>1</v>
      </c>
      <c r="C33" s="358" t="s">
        <v>18</v>
      </c>
      <c r="D33" s="357"/>
      <c r="E33" s="356"/>
      <c r="F33" s="355"/>
      <c r="G33" s="355"/>
    </row>
    <row r="34" spans="1:7" ht="23.1" customHeight="1">
      <c r="A34" s="355" t="s">
        <v>156</v>
      </c>
      <c r="B34" s="359">
        <v>1</v>
      </c>
      <c r="C34" s="358" t="s">
        <v>18</v>
      </c>
      <c r="D34" s="357"/>
      <c r="E34" s="356"/>
      <c r="F34" s="355"/>
      <c r="G34" s="355"/>
    </row>
    <row r="35" spans="1:7" ht="23.1" customHeight="1">
      <c r="A35" s="355" t="s">
        <v>127</v>
      </c>
      <c r="B35" s="359">
        <v>1</v>
      </c>
      <c r="C35" s="358" t="s">
        <v>18</v>
      </c>
      <c r="D35" s="357"/>
      <c r="E35" s="356"/>
      <c r="F35" s="355"/>
      <c r="G35" s="355"/>
    </row>
    <row r="36" spans="1:7" ht="30" customHeight="1"/>
    <row r="37" spans="1:7" ht="30" customHeight="1"/>
    <row r="38" spans="1:7" ht="30" customHeight="1"/>
    <row r="39" spans="1:7" ht="30" customHeight="1"/>
    <row r="40" spans="1:7" ht="30" customHeight="1"/>
    <row r="41" spans="1:7" ht="30" customHeight="1"/>
    <row r="42" spans="1:7" ht="30" customHeight="1"/>
    <row r="43" spans="1:7" ht="30" customHeight="1"/>
    <row r="44" spans="1:7" ht="30" customHeight="1"/>
    <row r="45" spans="1:7" ht="30" customHeight="1"/>
    <row r="46" spans="1:7" ht="30" customHeight="1"/>
    <row r="47" spans="1:7" ht="30" customHeight="1"/>
    <row r="48" spans="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30" customHeight="1"/>
    <row r="231" ht="30" customHeight="1"/>
    <row r="232" ht="30" customHeight="1"/>
    <row r="233" ht="30"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30" customHeight="1"/>
    <row r="275" ht="30" customHeight="1"/>
    <row r="276" ht="30" customHeight="1"/>
    <row r="277" ht="30" customHeight="1"/>
    <row r="278" ht="30" customHeight="1"/>
    <row r="279" ht="30" customHeight="1"/>
    <row r="280" ht="30" customHeight="1"/>
    <row r="281" ht="30" customHeight="1"/>
    <row r="282" ht="30" customHeight="1"/>
    <row r="283" ht="30" customHeight="1"/>
    <row r="284" ht="30" customHeight="1"/>
    <row r="285" ht="30" customHeight="1"/>
    <row r="286" ht="30" customHeight="1"/>
    <row r="287" ht="30" customHeight="1"/>
    <row r="288" ht="30" customHeight="1"/>
    <row r="289" ht="30" customHeight="1"/>
    <row r="290" ht="30" customHeight="1"/>
    <row r="291" ht="30" customHeight="1"/>
    <row r="292" ht="30" customHeight="1"/>
    <row r="293" ht="30" customHeight="1"/>
    <row r="294" ht="30" customHeight="1"/>
    <row r="295" ht="30" customHeight="1"/>
    <row r="296" ht="30" customHeight="1"/>
    <row r="297" ht="30" customHeight="1"/>
    <row r="298" ht="30" customHeight="1"/>
    <row r="299" ht="30" customHeight="1"/>
    <row r="300" ht="30" customHeight="1"/>
    <row r="301" ht="30" customHeight="1"/>
    <row r="302" ht="30" customHeight="1"/>
    <row r="303" ht="30" customHeight="1"/>
    <row r="304" ht="30" customHeight="1"/>
    <row r="305" ht="30" customHeight="1"/>
    <row r="306" ht="30" customHeight="1"/>
    <row r="307" ht="30" customHeight="1"/>
    <row r="308" ht="30" customHeight="1"/>
    <row r="309" ht="30" customHeight="1"/>
    <row r="310" ht="30" customHeight="1"/>
    <row r="311" ht="30" customHeight="1"/>
    <row r="312" ht="30" customHeight="1"/>
    <row r="313" ht="30"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30" customHeight="1"/>
    <row r="336" ht="30" customHeight="1"/>
    <row r="337" ht="30"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30" customHeight="1"/>
    <row r="360" ht="30"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30" customHeight="1"/>
    <row r="382" ht="30" customHeight="1"/>
    <row r="383" ht="30" customHeight="1"/>
    <row r="384" ht="30"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30" customHeight="1"/>
    <row r="396" ht="30" customHeight="1"/>
    <row r="397" ht="30" customHeight="1"/>
    <row r="398" ht="30" customHeight="1"/>
    <row r="399" ht="30" customHeight="1"/>
    <row r="400" ht="30" customHeight="1"/>
    <row r="401" ht="30" customHeight="1"/>
    <row r="402" ht="30" customHeight="1"/>
    <row r="403" ht="30" customHeight="1"/>
    <row r="404" ht="30" customHeight="1"/>
    <row r="405" ht="30" customHeight="1"/>
    <row r="406" ht="30" customHeight="1"/>
    <row r="407" ht="30" customHeight="1"/>
    <row r="408" ht="30" customHeight="1"/>
    <row r="409" ht="30" customHeight="1"/>
    <row r="410" ht="30" customHeight="1"/>
    <row r="411" ht="30" customHeight="1"/>
    <row r="412" ht="30" customHeight="1"/>
    <row r="413" ht="30" customHeight="1"/>
    <row r="414" ht="30" customHeight="1"/>
    <row r="415" ht="30" customHeight="1"/>
    <row r="416" ht="30" customHeight="1"/>
    <row r="417" ht="30" customHeight="1"/>
    <row r="418" ht="30" customHeight="1"/>
    <row r="419" ht="30" customHeight="1"/>
    <row r="420" ht="30" customHeight="1"/>
    <row r="421" ht="30" customHeight="1"/>
    <row r="422" ht="30" customHeight="1"/>
    <row r="423" ht="30" customHeight="1"/>
    <row r="424" ht="30" customHeight="1"/>
    <row r="425" ht="30" customHeight="1"/>
    <row r="426" ht="30" customHeight="1"/>
    <row r="427" ht="30" customHeight="1"/>
    <row r="428" ht="30" customHeight="1"/>
    <row r="429" ht="30" customHeight="1"/>
    <row r="430" ht="30" customHeight="1"/>
    <row r="431" ht="30" customHeight="1"/>
    <row r="432" ht="30" customHeight="1"/>
    <row r="433" ht="30" customHeight="1"/>
    <row r="434" ht="30" customHeight="1"/>
    <row r="435" ht="30" customHeight="1"/>
    <row r="436" ht="30" customHeight="1"/>
    <row r="437" ht="30" customHeight="1"/>
    <row r="438" ht="30" customHeight="1"/>
    <row r="439" ht="30" customHeight="1"/>
    <row r="440" ht="30" customHeight="1"/>
    <row r="441" ht="30" customHeight="1"/>
    <row r="442" ht="30" customHeight="1"/>
    <row r="443" ht="30" customHeight="1"/>
  </sheetData>
  <mergeCells count="2">
    <mergeCell ref="A1:G1"/>
    <mergeCell ref="D9:E9"/>
  </mergeCells>
  <phoneticPr fontId="65"/>
  <printOptions horizontalCentered="1"/>
  <pageMargins left="0.59055118110236227" right="0.19685039370078741" top="0.51181102362204722" bottom="0.35433070866141736" header="0.39370078740157483" footer="0.23622047244094491"/>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X73"/>
  <sheetViews>
    <sheetView showGridLines="0" tabSelected="1" view="pageBreakPreview" zoomScaleNormal="80" zoomScaleSheetLayoutView="100" workbookViewId="0">
      <selection activeCell="E20" sqref="E20:T20"/>
    </sheetView>
  </sheetViews>
  <sheetFormatPr defaultColWidth="9" defaultRowHeight="13.2"/>
  <cols>
    <col min="1" max="1" width="2.6640625" style="125" customWidth="1"/>
    <col min="2" max="2" width="3.44140625" style="126" customWidth="1"/>
    <col min="3" max="3" width="5.109375" style="126" customWidth="1"/>
    <col min="4" max="8" width="6.21875" style="126" customWidth="1"/>
    <col min="9" max="9" width="3.33203125" style="126" customWidth="1"/>
    <col min="10" max="13" width="4.6640625" style="126" customWidth="1"/>
    <col min="14" max="14" width="7.109375" style="126" customWidth="1"/>
    <col min="15" max="15" width="16.5546875" style="126" customWidth="1"/>
    <col min="16" max="16" width="4.6640625" style="127" customWidth="1"/>
    <col min="17" max="18" width="6" style="126" customWidth="1"/>
    <col min="19" max="19" width="4.6640625" style="127" customWidth="1"/>
    <col min="20" max="20" width="6" style="127" customWidth="1"/>
    <col min="21" max="21" width="8.6640625" style="128" customWidth="1"/>
    <col min="22" max="22" width="1.44140625" style="128" customWidth="1"/>
    <col min="23" max="23" width="9.77734375" style="125" customWidth="1"/>
    <col min="24" max="24" width="3.6640625" style="125" bestFit="1" customWidth="1"/>
    <col min="25" max="28" width="9.6640625" style="125" customWidth="1"/>
    <col min="29" max="16384" width="9" style="125"/>
  </cols>
  <sheetData>
    <row r="1" spans="1:24" ht="41.25" customHeight="1">
      <c r="A1" s="7"/>
      <c r="B1" s="9"/>
      <c r="C1" s="9"/>
      <c r="D1" s="9"/>
      <c r="E1" s="192"/>
      <c r="F1" s="192"/>
      <c r="G1" s="192"/>
      <c r="H1" s="192"/>
      <c r="I1" s="192"/>
      <c r="J1" s="192"/>
      <c r="K1" s="192"/>
      <c r="L1" s="192"/>
      <c r="M1" s="192"/>
      <c r="N1" s="192"/>
      <c r="O1" s="192"/>
      <c r="P1" s="305" t="s">
        <v>142</v>
      </c>
      <c r="Q1" s="305"/>
      <c r="R1" s="305"/>
      <c r="S1" s="306"/>
      <c r="T1" s="306"/>
      <c r="U1" s="77"/>
      <c r="V1" s="77"/>
      <c r="W1" s="7"/>
    </row>
    <row r="2" spans="1:24" ht="17.25" customHeight="1">
      <c r="A2" s="7"/>
      <c r="B2" s="9"/>
      <c r="C2" s="9"/>
      <c r="D2" s="9"/>
      <c r="E2" s="192"/>
      <c r="F2" s="192"/>
      <c r="G2" s="192"/>
      <c r="H2" s="192"/>
      <c r="I2" s="192"/>
      <c r="J2" s="192"/>
      <c r="K2" s="192"/>
      <c r="L2" s="192"/>
      <c r="M2" s="192"/>
      <c r="N2" s="192"/>
      <c r="O2" s="192"/>
      <c r="P2" s="193" t="s">
        <v>22</v>
      </c>
      <c r="Q2" s="194"/>
      <c r="R2" s="194"/>
      <c r="S2" s="194"/>
      <c r="T2" s="195"/>
      <c r="U2" s="77"/>
      <c r="V2" s="77"/>
      <c r="W2" s="7"/>
    </row>
    <row r="3" spans="1:24" ht="15" customHeight="1">
      <c r="A3" s="7"/>
      <c r="B3" s="10"/>
      <c r="C3" s="13"/>
      <c r="D3" s="13"/>
      <c r="E3" s="13"/>
      <c r="F3" s="13"/>
      <c r="G3" s="13"/>
      <c r="H3" s="13"/>
      <c r="I3" s="13"/>
      <c r="J3" s="13"/>
      <c r="K3" s="13"/>
      <c r="L3" s="13"/>
      <c r="M3" s="13"/>
      <c r="N3" s="13"/>
      <c r="O3" s="46"/>
      <c r="P3" s="196"/>
      <c r="Q3" s="197"/>
      <c r="R3" s="197"/>
      <c r="S3" s="197"/>
      <c r="T3" s="198"/>
      <c r="U3" s="77"/>
      <c r="V3" s="77"/>
      <c r="W3" s="7"/>
    </row>
    <row r="4" spans="1:24" ht="13.5" customHeight="1">
      <c r="A4" s="7"/>
      <c r="B4" s="11" t="str">
        <f>IF(OR(L12="",L13="",L14="",L15="",L16=""),"（入札参加者）の欄を記入してください。","")</f>
        <v>（入札参加者）の欄を記入してください。</v>
      </c>
      <c r="C4" s="13"/>
      <c r="D4" s="13"/>
      <c r="E4" s="13"/>
      <c r="F4" s="13"/>
      <c r="G4" s="13"/>
      <c r="H4" s="13"/>
      <c r="I4" s="13"/>
      <c r="J4" s="13"/>
      <c r="K4" s="13"/>
      <c r="L4" s="13"/>
      <c r="M4" s="13"/>
      <c r="N4" s="13"/>
      <c r="O4" s="47"/>
      <c r="P4" s="196"/>
      <c r="Q4" s="197"/>
      <c r="R4" s="197"/>
      <c r="S4" s="197"/>
      <c r="T4" s="198"/>
      <c r="U4" s="77"/>
      <c r="V4" s="77"/>
      <c r="W4" s="7"/>
    </row>
    <row r="5" spans="1:24" ht="15" customHeight="1">
      <c r="A5" s="7"/>
      <c r="B5" s="11"/>
      <c r="C5" s="13"/>
      <c r="D5" s="13"/>
      <c r="E5" s="13"/>
      <c r="F5" s="13"/>
      <c r="G5" s="13"/>
      <c r="H5" s="13"/>
      <c r="I5" s="26"/>
      <c r="J5" s="13"/>
      <c r="K5" s="13"/>
      <c r="L5" s="13"/>
      <c r="M5" s="13"/>
      <c r="N5" s="182" t="s">
        <v>20</v>
      </c>
      <c r="O5" s="183"/>
      <c r="P5" s="199"/>
      <c r="Q5" s="200"/>
      <c r="R5" s="200"/>
      <c r="S5" s="200"/>
      <c r="T5" s="201"/>
      <c r="U5" s="77"/>
      <c r="V5" s="77"/>
      <c r="W5" s="7"/>
    </row>
    <row r="6" spans="1:24" ht="15" customHeight="1">
      <c r="A6" s="7"/>
      <c r="B6" s="202"/>
      <c r="C6" s="202"/>
      <c r="D6" s="202"/>
      <c r="E6" s="202"/>
      <c r="F6" s="202"/>
      <c r="G6" s="202"/>
      <c r="H6" s="202"/>
      <c r="I6" s="202"/>
      <c r="J6" s="202"/>
      <c r="K6" s="202"/>
      <c r="L6" s="202"/>
      <c r="M6" s="202"/>
      <c r="N6" s="202"/>
      <c r="O6" s="202"/>
      <c r="P6" s="184" t="s">
        <v>45</v>
      </c>
      <c r="Q6" s="184"/>
      <c r="R6" s="184"/>
      <c r="S6" s="184"/>
      <c r="T6" s="184"/>
      <c r="U6" s="62"/>
      <c r="V6" s="62"/>
      <c r="W6" s="7"/>
    </row>
    <row r="7" spans="1:24" ht="13.5" customHeight="1">
      <c r="A7" s="7"/>
      <c r="B7" s="202"/>
      <c r="C7" s="202"/>
      <c r="D7" s="202"/>
      <c r="E7" s="202"/>
      <c r="F7" s="202"/>
      <c r="G7" s="202"/>
      <c r="H7" s="202"/>
      <c r="I7" s="202"/>
      <c r="J7" s="202"/>
      <c r="K7" s="202"/>
      <c r="L7" s="202"/>
      <c r="M7" s="202"/>
      <c r="N7" s="202"/>
      <c r="O7" s="202"/>
      <c r="P7" s="52"/>
      <c r="Q7" s="62"/>
      <c r="R7" s="62"/>
      <c r="S7" s="62"/>
      <c r="T7" s="62"/>
      <c r="U7" s="62"/>
      <c r="V7" s="62"/>
      <c r="W7" s="7"/>
    </row>
    <row r="8" spans="1:24" ht="13.5" customHeight="1">
      <c r="A8" s="7"/>
      <c r="B8" s="185" t="s">
        <v>1</v>
      </c>
      <c r="C8" s="185"/>
      <c r="D8" s="9"/>
      <c r="E8" s="9"/>
      <c r="F8" s="9"/>
      <c r="G8" s="9"/>
      <c r="H8" s="9"/>
      <c r="I8" s="9"/>
      <c r="J8" s="9"/>
      <c r="K8" s="9"/>
      <c r="L8" s="9"/>
      <c r="M8" s="9"/>
      <c r="N8" s="9"/>
      <c r="O8" s="9"/>
      <c r="P8" s="307" t="s">
        <v>93</v>
      </c>
      <c r="Q8" s="307"/>
      <c r="R8" s="307"/>
      <c r="S8" s="307"/>
      <c r="T8" s="307"/>
      <c r="U8" s="78"/>
      <c r="V8" s="78"/>
      <c r="W8" s="7"/>
    </row>
    <row r="9" spans="1:24" ht="14.25" customHeight="1">
      <c r="A9" s="7"/>
      <c r="B9" s="191" t="str">
        <f>発注者入力!B9</f>
        <v>春日部市長　あて</v>
      </c>
      <c r="C9" s="191"/>
      <c r="D9" s="191"/>
      <c r="E9" s="191"/>
      <c r="F9" s="191"/>
      <c r="G9" s="191"/>
      <c r="H9" s="191"/>
      <c r="I9" s="308"/>
      <c r="J9" s="9"/>
      <c r="K9" s="9"/>
      <c r="L9" s="9"/>
      <c r="M9" s="9"/>
      <c r="N9" s="9"/>
      <c r="O9" s="9"/>
      <c r="P9" s="53" t="s">
        <v>37</v>
      </c>
      <c r="Q9" s="9"/>
      <c r="R9" s="9"/>
      <c r="S9" s="14"/>
      <c r="T9" s="14"/>
      <c r="U9" s="79"/>
      <c r="V9" s="79"/>
      <c r="W9" s="7"/>
    </row>
    <row r="10" spans="1:24" ht="14.25" customHeight="1">
      <c r="A10" s="7"/>
      <c r="B10" s="9"/>
      <c r="C10" s="189"/>
      <c r="D10" s="189"/>
      <c r="E10" s="189"/>
      <c r="F10" s="189"/>
      <c r="G10" s="189"/>
      <c r="H10" s="189"/>
      <c r="I10" s="189"/>
      <c r="J10" s="9"/>
      <c r="K10" s="9"/>
      <c r="L10" s="9"/>
      <c r="M10" s="9"/>
      <c r="N10" s="9"/>
      <c r="O10" s="9"/>
      <c r="P10" s="14"/>
      <c r="Q10" s="14"/>
      <c r="R10" s="14"/>
      <c r="S10" s="14"/>
      <c r="T10" s="14"/>
      <c r="U10" s="14"/>
      <c r="V10" s="14"/>
      <c r="W10" s="7"/>
    </row>
    <row r="11" spans="1:24" ht="14.25" customHeight="1">
      <c r="A11" s="7"/>
      <c r="B11" s="9"/>
      <c r="C11" s="9"/>
      <c r="D11" s="9"/>
      <c r="E11" s="9"/>
      <c r="F11" s="9"/>
      <c r="G11" s="9"/>
      <c r="H11" s="9"/>
      <c r="I11" s="9"/>
      <c r="J11" s="185" t="s">
        <v>4</v>
      </c>
      <c r="K11" s="185"/>
      <c r="L11" s="185"/>
      <c r="M11" s="9"/>
      <c r="N11" s="9"/>
      <c r="O11" s="9"/>
      <c r="P11" s="54"/>
      <c r="Q11" s="9"/>
      <c r="R11" s="9"/>
      <c r="S11" s="14"/>
      <c r="T11" s="14"/>
      <c r="U11" s="79"/>
      <c r="V11" s="79"/>
      <c r="W11" s="7"/>
    </row>
    <row r="12" spans="1:24" ht="18.75" customHeight="1">
      <c r="A12" s="7"/>
      <c r="B12" s="7"/>
      <c r="C12" s="7"/>
      <c r="D12" s="7"/>
      <c r="E12" s="7"/>
      <c r="F12" s="7"/>
      <c r="G12" s="7"/>
      <c r="H12" s="7"/>
      <c r="I12" s="7"/>
      <c r="J12" s="190" t="s">
        <v>10</v>
      </c>
      <c r="K12" s="190"/>
      <c r="L12" s="309"/>
      <c r="M12" s="309"/>
      <c r="N12" s="309"/>
      <c r="O12" s="309"/>
      <c r="P12" s="309"/>
      <c r="Q12" s="309"/>
      <c r="R12" s="309"/>
      <c r="S12" s="309"/>
      <c r="T12" s="309"/>
      <c r="U12" s="309"/>
      <c r="V12" s="7"/>
      <c r="W12" s="7"/>
    </row>
    <row r="13" spans="1:24" ht="18.75" customHeight="1">
      <c r="A13" s="7"/>
      <c r="B13" s="7"/>
      <c r="C13" s="7"/>
      <c r="D13" s="7"/>
      <c r="E13" s="7"/>
      <c r="F13" s="7"/>
      <c r="G13" s="7"/>
      <c r="H13" s="7"/>
      <c r="I13" s="7"/>
      <c r="J13" s="203" t="s">
        <v>13</v>
      </c>
      <c r="K13" s="203"/>
      <c r="L13" s="310"/>
      <c r="M13" s="310"/>
      <c r="N13" s="310"/>
      <c r="O13" s="310"/>
      <c r="P13" s="310"/>
      <c r="Q13" s="310"/>
      <c r="R13" s="310"/>
      <c r="S13" s="310"/>
      <c r="T13" s="310"/>
      <c r="U13" s="310"/>
      <c r="V13" s="7"/>
      <c r="W13" s="7"/>
    </row>
    <row r="14" spans="1:24" ht="18.75" customHeight="1">
      <c r="A14" s="7"/>
      <c r="B14" s="7"/>
      <c r="C14" s="7"/>
      <c r="D14" s="7"/>
      <c r="E14" s="7"/>
      <c r="F14" s="7"/>
      <c r="G14" s="7"/>
      <c r="H14" s="7"/>
      <c r="I14" s="7"/>
      <c r="J14" s="190" t="s">
        <v>9</v>
      </c>
      <c r="K14" s="190"/>
      <c r="L14" s="310"/>
      <c r="M14" s="310"/>
      <c r="N14" s="310"/>
      <c r="O14" s="310"/>
      <c r="P14" s="310"/>
      <c r="Q14" s="310"/>
      <c r="R14" s="310"/>
      <c r="S14" s="205"/>
      <c r="T14" s="206"/>
      <c r="U14" s="80"/>
      <c r="V14" s="80"/>
      <c r="W14" s="7"/>
    </row>
    <row r="15" spans="1:24" ht="18.75" customHeight="1">
      <c r="A15" s="7"/>
      <c r="B15" s="7"/>
      <c r="C15" s="7"/>
      <c r="D15" s="7"/>
      <c r="E15" s="7"/>
      <c r="F15" s="7"/>
      <c r="G15" s="7"/>
      <c r="H15" s="7"/>
      <c r="I15" s="7"/>
      <c r="J15" s="207" t="s">
        <v>11</v>
      </c>
      <c r="K15" s="207"/>
      <c r="L15" s="311"/>
      <c r="M15" s="311"/>
      <c r="N15" s="311"/>
      <c r="O15" s="311"/>
      <c r="P15" s="311"/>
      <c r="Q15" s="311"/>
      <c r="R15" s="311"/>
      <c r="S15" s="209"/>
      <c r="T15" s="209"/>
      <c r="U15" s="209"/>
      <c r="V15" s="209"/>
      <c r="W15" s="209"/>
      <c r="X15" s="157"/>
    </row>
    <row r="16" spans="1:24" ht="18.75" customHeight="1">
      <c r="A16" s="7"/>
      <c r="B16" s="7"/>
      <c r="C16" s="7"/>
      <c r="D16" s="7"/>
      <c r="E16" s="7"/>
      <c r="F16" s="7"/>
      <c r="G16" s="7"/>
      <c r="H16" s="7"/>
      <c r="I16" s="7"/>
      <c r="J16" s="190" t="s">
        <v>17</v>
      </c>
      <c r="K16" s="190"/>
      <c r="L16" s="312"/>
      <c r="M16" s="312"/>
      <c r="N16" s="312"/>
      <c r="O16" s="312"/>
      <c r="P16" s="44"/>
      <c r="Q16" s="44"/>
      <c r="R16" s="44"/>
      <c r="S16" s="75"/>
      <c r="T16" s="76"/>
      <c r="U16" s="80"/>
      <c r="V16" s="80"/>
      <c r="W16" s="7"/>
    </row>
    <row r="17" spans="1:24" ht="18" customHeight="1">
      <c r="A17" s="7"/>
      <c r="B17" s="9"/>
      <c r="C17" s="9"/>
      <c r="D17" s="9"/>
      <c r="E17" s="9"/>
      <c r="F17" s="9"/>
      <c r="G17" s="9"/>
      <c r="H17" s="9"/>
      <c r="I17" s="9"/>
      <c r="J17" s="9"/>
      <c r="K17" s="9"/>
      <c r="L17" s="9"/>
      <c r="M17" s="45"/>
      <c r="N17" s="45"/>
      <c r="O17" s="45"/>
      <c r="P17" s="45"/>
      <c r="Q17" s="45"/>
      <c r="R17" s="71"/>
      <c r="S17" s="71"/>
      <c r="T17" s="71"/>
      <c r="U17" s="71"/>
      <c r="V17" s="71"/>
      <c r="W17" s="71"/>
      <c r="X17" s="158"/>
    </row>
    <row r="18" spans="1:24" ht="29.25" customHeight="1">
      <c r="A18" s="7"/>
      <c r="B18" s="211" t="s">
        <v>5</v>
      </c>
      <c r="C18" s="212"/>
      <c r="D18" s="212"/>
      <c r="E18" s="212"/>
      <c r="F18" s="212"/>
      <c r="G18" s="212"/>
      <c r="H18" s="212"/>
      <c r="I18" s="212"/>
      <c r="J18" s="212"/>
      <c r="K18" s="212"/>
      <c r="L18" s="212"/>
      <c r="M18" s="212"/>
      <c r="N18" s="212"/>
      <c r="O18" s="212"/>
      <c r="P18" s="212"/>
      <c r="Q18" s="212"/>
      <c r="R18" s="212"/>
      <c r="S18" s="212"/>
      <c r="T18" s="212"/>
      <c r="U18" s="212"/>
      <c r="V18" s="15"/>
      <c r="W18" s="7"/>
    </row>
    <row r="19" spans="1:24">
      <c r="A19" s="7"/>
      <c r="B19" s="12"/>
      <c r="C19" s="12"/>
      <c r="D19" s="12"/>
      <c r="E19" s="12"/>
      <c r="F19" s="12"/>
      <c r="G19" s="12"/>
      <c r="H19" s="12"/>
      <c r="I19" s="12"/>
      <c r="J19" s="12"/>
      <c r="K19" s="12"/>
      <c r="L19" s="12"/>
      <c r="M19" s="12"/>
      <c r="N19" s="12"/>
      <c r="O19" s="12"/>
      <c r="P19" s="12"/>
      <c r="Q19" s="12"/>
      <c r="R19" s="12"/>
      <c r="S19" s="12"/>
      <c r="T19" s="12"/>
      <c r="U19" s="12"/>
      <c r="V19" s="12"/>
      <c r="W19" s="7"/>
    </row>
    <row r="20" spans="1:24" ht="13.5" customHeight="1">
      <c r="A20" s="7"/>
      <c r="B20" s="7"/>
      <c r="C20" s="213" t="s">
        <v>122</v>
      </c>
      <c r="D20" s="213"/>
      <c r="E20" s="208" t="str">
        <f>発注者入力!E20</f>
        <v>Ａ２１号橋架け替え（Ｒ８）下部工工事</v>
      </c>
      <c r="F20" s="208"/>
      <c r="G20" s="208"/>
      <c r="H20" s="208"/>
      <c r="I20" s="208"/>
      <c r="J20" s="208"/>
      <c r="K20" s="208"/>
      <c r="L20" s="208"/>
      <c r="M20" s="208"/>
      <c r="N20" s="208"/>
      <c r="O20" s="208"/>
      <c r="P20" s="208"/>
      <c r="Q20" s="208"/>
      <c r="R20" s="208"/>
      <c r="S20" s="208"/>
      <c r="T20" s="208"/>
      <c r="U20" s="79"/>
      <c r="V20" s="79"/>
      <c r="W20" s="7"/>
    </row>
    <row r="21" spans="1:24" ht="3" customHeight="1">
      <c r="A21" s="7"/>
      <c r="B21" s="7"/>
      <c r="C21" s="16"/>
      <c r="D21" s="16"/>
      <c r="E21" s="24"/>
      <c r="F21" s="24"/>
      <c r="G21" s="24"/>
      <c r="H21" s="24"/>
      <c r="I21" s="24"/>
      <c r="J21" s="24"/>
      <c r="K21" s="24"/>
      <c r="L21" s="24"/>
      <c r="M21" s="24"/>
      <c r="N21" s="24"/>
      <c r="O21" s="24"/>
      <c r="P21" s="24"/>
      <c r="Q21" s="24"/>
      <c r="R21" s="24"/>
      <c r="S21" s="24"/>
      <c r="T21" s="24"/>
      <c r="U21" s="79"/>
      <c r="V21" s="79"/>
      <c r="W21" s="7"/>
    </row>
    <row r="22" spans="1:24" ht="13.5" customHeight="1">
      <c r="A22" s="7"/>
      <c r="B22" s="7"/>
      <c r="C22" s="215" t="s">
        <v>19</v>
      </c>
      <c r="D22" s="215"/>
      <c r="E22" s="208" t="str">
        <f>発注者入力!E22</f>
        <v>春日部市南栄町外２地内</v>
      </c>
      <c r="F22" s="208"/>
      <c r="G22" s="208"/>
      <c r="H22" s="208"/>
      <c r="I22" s="208"/>
      <c r="J22" s="208"/>
      <c r="K22" s="208"/>
      <c r="L22" s="208"/>
      <c r="M22" s="208"/>
      <c r="N22" s="208"/>
      <c r="O22" s="208"/>
      <c r="P22" s="208"/>
      <c r="Q22" s="208"/>
      <c r="R22" s="208"/>
      <c r="S22" s="208"/>
      <c r="T22" s="208"/>
      <c r="U22" s="79"/>
      <c r="V22" s="79"/>
      <c r="W22" s="7"/>
    </row>
    <row r="23" spans="1:24" ht="6.75" customHeight="1">
      <c r="A23" s="7"/>
      <c r="B23" s="9"/>
      <c r="C23" s="9"/>
      <c r="D23" s="9"/>
      <c r="E23" s="9"/>
      <c r="F23" s="9"/>
      <c r="G23" s="9"/>
      <c r="H23" s="9"/>
      <c r="I23" s="9"/>
      <c r="J23" s="9"/>
      <c r="K23" s="9"/>
      <c r="L23" s="9"/>
      <c r="M23" s="9"/>
      <c r="N23" s="9"/>
      <c r="O23" s="9"/>
      <c r="P23" s="216"/>
      <c r="Q23" s="216"/>
      <c r="R23" s="216"/>
      <c r="S23" s="216"/>
      <c r="T23" s="14"/>
      <c r="U23" s="79"/>
      <c r="V23" s="79"/>
      <c r="W23" s="7"/>
    </row>
    <row r="24" spans="1:24">
      <c r="A24" s="7"/>
      <c r="B24" s="217" t="s">
        <v>23</v>
      </c>
      <c r="C24" s="218"/>
      <c r="D24" s="218"/>
      <c r="E24" s="218"/>
      <c r="F24" s="218"/>
      <c r="G24" s="218"/>
      <c r="H24" s="218"/>
      <c r="I24" s="218"/>
      <c r="J24" s="218"/>
      <c r="K24" s="218"/>
      <c r="L24" s="218"/>
      <c r="M24" s="218"/>
      <c r="N24" s="218"/>
      <c r="O24" s="219"/>
      <c r="P24" s="223" t="s">
        <v>24</v>
      </c>
      <c r="Q24" s="223" t="s">
        <v>26</v>
      </c>
      <c r="R24" s="225" t="s">
        <v>14</v>
      </c>
      <c r="S24" s="227" t="s">
        <v>27</v>
      </c>
      <c r="T24" s="228"/>
      <c r="U24" s="79"/>
      <c r="V24" s="79"/>
      <c r="W24" s="345" t="s">
        <v>101</v>
      </c>
    </row>
    <row r="25" spans="1:24">
      <c r="A25" s="7"/>
      <c r="B25" s="220" t="s">
        <v>69</v>
      </c>
      <c r="C25" s="221"/>
      <c r="D25" s="221"/>
      <c r="E25" s="221"/>
      <c r="F25" s="221"/>
      <c r="G25" s="221"/>
      <c r="H25" s="222"/>
      <c r="I25" s="220" t="s">
        <v>70</v>
      </c>
      <c r="J25" s="221"/>
      <c r="K25" s="221"/>
      <c r="L25" s="221"/>
      <c r="M25" s="221"/>
      <c r="N25" s="221"/>
      <c r="O25" s="222"/>
      <c r="P25" s="224"/>
      <c r="Q25" s="224"/>
      <c r="R25" s="226"/>
      <c r="S25" s="229"/>
      <c r="T25" s="230"/>
      <c r="U25" s="79"/>
      <c r="V25" s="79"/>
      <c r="W25" s="346"/>
    </row>
    <row r="26" spans="1:24" ht="13.5" customHeight="1">
      <c r="A26" s="7"/>
      <c r="B26" s="298" t="s">
        <v>86</v>
      </c>
      <c r="C26" s="278" t="s">
        <v>28</v>
      </c>
      <c r="D26" s="279" t="s">
        <v>29</v>
      </c>
      <c r="E26" s="279"/>
      <c r="F26" s="279"/>
      <c r="G26" s="279"/>
      <c r="H26" s="280"/>
      <c r="I26" s="27" t="s">
        <v>15</v>
      </c>
      <c r="J26" s="234" t="s">
        <v>30</v>
      </c>
      <c r="K26" s="234"/>
      <c r="L26" s="234"/>
      <c r="M26" s="234"/>
      <c r="N26" s="234"/>
      <c r="O26" s="235"/>
      <c r="P26" s="63" t="str">
        <f>IF(発注者入力!P26="","",発注者入力!P26)</f>
        <v/>
      </c>
      <c r="Q26" s="63" t="str">
        <f>IF(P26="○",2,"－")</f>
        <v>－</v>
      </c>
      <c r="R26" s="135"/>
      <c r="S26" s="236" t="str">
        <f>IF(P26="○","様式ア(ア)","－")</f>
        <v>－</v>
      </c>
      <c r="T26" s="237"/>
      <c r="U26" s="81" t="str">
        <f t="shared" ref="U26:U39" si="0">IF(AND(P26="○",R26=""),"←入力",IF(OR(AND(P26="○",R26&lt;&gt;""),AND(P26="",R26=""),AND(P26="",R26="－")),"","←入力不要"))</f>
        <v/>
      </c>
      <c r="V26" s="81"/>
      <c r="W26" s="147"/>
    </row>
    <row r="27" spans="1:24">
      <c r="A27" s="7"/>
      <c r="B27" s="299"/>
      <c r="C27" s="275"/>
      <c r="D27" s="238"/>
      <c r="E27" s="238"/>
      <c r="F27" s="238"/>
      <c r="G27" s="238"/>
      <c r="H27" s="239"/>
      <c r="I27" s="17" t="s">
        <v>58</v>
      </c>
      <c r="J27" s="238" t="str">
        <f>発注者入力!J27</f>
        <v>施工実績【橋梁下部工工事の実績】</v>
      </c>
      <c r="K27" s="238"/>
      <c r="L27" s="238"/>
      <c r="M27" s="238"/>
      <c r="N27" s="238"/>
      <c r="O27" s="239"/>
      <c r="P27" s="64" t="str">
        <f>IF(発注者入力!P27="","",発注者入力!P27)</f>
        <v>○</v>
      </c>
      <c r="Q27" s="64">
        <f>IF(P27="○",1,"－")</f>
        <v>1</v>
      </c>
      <c r="R27" s="136"/>
      <c r="S27" s="240" t="str">
        <f>IF(P27="○","様式ア(イ)","－")</f>
        <v>様式ア(イ)</v>
      </c>
      <c r="T27" s="240"/>
      <c r="U27" s="81" t="str">
        <f t="shared" si="0"/>
        <v>←入力</v>
      </c>
      <c r="V27" s="81"/>
      <c r="W27" s="148"/>
    </row>
    <row r="28" spans="1:24">
      <c r="A28" s="7"/>
      <c r="B28" s="299"/>
      <c r="C28" s="227" t="s">
        <v>34</v>
      </c>
      <c r="D28" s="281" t="s">
        <v>38</v>
      </c>
      <c r="E28" s="281"/>
      <c r="F28" s="281"/>
      <c r="G28" s="281"/>
      <c r="H28" s="282"/>
      <c r="I28" s="18" t="s">
        <v>15</v>
      </c>
      <c r="J28" s="241" t="s">
        <v>35</v>
      </c>
      <c r="K28" s="241"/>
      <c r="L28" s="241"/>
      <c r="M28" s="241"/>
      <c r="N28" s="241"/>
      <c r="O28" s="242"/>
      <c r="P28" s="65" t="str">
        <f>IF(発注者入力!P28="","",発注者入力!P28)</f>
        <v>○</v>
      </c>
      <c r="Q28" s="65">
        <f>IF(P28="○",1,"－")</f>
        <v>1</v>
      </c>
      <c r="R28" s="137"/>
      <c r="S28" s="243" t="str">
        <f>IF(P28="○","様式イ(ア)","－")</f>
        <v>様式イ(ア)</v>
      </c>
      <c r="T28" s="243"/>
      <c r="U28" s="81" t="str">
        <f t="shared" si="0"/>
        <v>←入力</v>
      </c>
      <c r="V28" s="81"/>
      <c r="W28" s="149"/>
    </row>
    <row r="29" spans="1:24">
      <c r="A29" s="7"/>
      <c r="B29" s="299"/>
      <c r="C29" s="275"/>
      <c r="D29" s="238"/>
      <c r="E29" s="238"/>
      <c r="F29" s="238"/>
      <c r="G29" s="238"/>
      <c r="H29" s="239"/>
      <c r="I29" s="28" t="s">
        <v>58</v>
      </c>
      <c r="J29" s="253" t="s">
        <v>12</v>
      </c>
      <c r="K29" s="313"/>
      <c r="L29" s="313"/>
      <c r="M29" s="313"/>
      <c r="N29" s="313"/>
      <c r="O29" s="314"/>
      <c r="P29" s="64" t="str">
        <f>IF(発注者入力!P29="","",発注者入力!P29)</f>
        <v>○</v>
      </c>
      <c r="Q29" s="64">
        <f>IF(P29="○",1,"－")</f>
        <v>1</v>
      </c>
      <c r="R29" s="136"/>
      <c r="S29" s="240" t="str">
        <f>IF(P29="○","様式イ(イ)","－")</f>
        <v>様式イ(イ)</v>
      </c>
      <c r="T29" s="240"/>
      <c r="U29" s="81" t="str">
        <f t="shared" si="0"/>
        <v>←入力</v>
      </c>
      <c r="V29" s="81"/>
      <c r="W29" s="148"/>
    </row>
    <row r="30" spans="1:24">
      <c r="A30" s="7"/>
      <c r="B30" s="299"/>
      <c r="C30" s="227" t="s">
        <v>40</v>
      </c>
      <c r="D30" s="281" t="s">
        <v>41</v>
      </c>
      <c r="E30" s="281"/>
      <c r="F30" s="281"/>
      <c r="G30" s="281"/>
      <c r="H30" s="282"/>
      <c r="I30" s="29" t="s">
        <v>15</v>
      </c>
      <c r="J30" s="241" t="s">
        <v>30</v>
      </c>
      <c r="K30" s="241"/>
      <c r="L30" s="241"/>
      <c r="M30" s="241"/>
      <c r="N30" s="241"/>
      <c r="O30" s="242"/>
      <c r="P30" s="65" t="str">
        <f>IF(発注者入力!P30="","",発注者入力!P30)</f>
        <v>○</v>
      </c>
      <c r="Q30" s="65">
        <f>IF(P30="○",2,"－")</f>
        <v>2</v>
      </c>
      <c r="R30" s="137"/>
      <c r="S30" s="243" t="str">
        <f>IF(P30="○","様式ウ(ア)","－")</f>
        <v>様式ウ(ア)</v>
      </c>
      <c r="T30" s="243"/>
      <c r="U30" s="81" t="str">
        <f t="shared" si="0"/>
        <v>←入力</v>
      </c>
      <c r="V30" s="81"/>
      <c r="W30" s="149"/>
    </row>
    <row r="31" spans="1:24" ht="13.5" customHeight="1">
      <c r="A31" s="7"/>
      <c r="B31" s="299"/>
      <c r="C31" s="275"/>
      <c r="D31" s="238"/>
      <c r="E31" s="238"/>
      <c r="F31" s="238"/>
      <c r="G31" s="238"/>
      <c r="H31" s="239"/>
      <c r="I31" s="30" t="s">
        <v>58</v>
      </c>
      <c r="J31" s="247" t="str">
        <f>発注者入力!J31</f>
        <v>施工経験</v>
      </c>
      <c r="K31" s="247"/>
      <c r="L31" s="247"/>
      <c r="M31" s="247"/>
      <c r="N31" s="247"/>
      <c r="O31" s="248"/>
      <c r="P31" s="64" t="str">
        <f>IF(発注者入力!P31="","",発注者入力!P31)</f>
        <v/>
      </c>
      <c r="Q31" s="64" t="str">
        <f>IF(P31="○",1,"－")</f>
        <v>－</v>
      </c>
      <c r="R31" s="136"/>
      <c r="S31" s="240" t="str">
        <f>IF(P31="○","様式ウ(イ)","－")</f>
        <v>－</v>
      </c>
      <c r="T31" s="240"/>
      <c r="U31" s="81" t="str">
        <f t="shared" si="0"/>
        <v/>
      </c>
      <c r="V31" s="81"/>
      <c r="W31" s="148"/>
    </row>
    <row r="32" spans="1:24">
      <c r="A32" s="7"/>
      <c r="B32" s="299"/>
      <c r="C32" s="283" t="s">
        <v>42</v>
      </c>
      <c r="D32" s="285" t="s">
        <v>54</v>
      </c>
      <c r="E32" s="285"/>
      <c r="F32" s="285"/>
      <c r="G32" s="285"/>
      <c r="H32" s="286"/>
      <c r="I32" s="31" t="s">
        <v>15</v>
      </c>
      <c r="J32" s="268" t="s">
        <v>135</v>
      </c>
      <c r="K32" s="268"/>
      <c r="L32" s="268"/>
      <c r="M32" s="268"/>
      <c r="N32" s="268"/>
      <c r="O32" s="269"/>
      <c r="P32" s="65" t="str">
        <f>IF(発注者入力!P32="","",発注者入力!P32)</f>
        <v>○</v>
      </c>
      <c r="Q32" s="65" t="str">
        <f>IF(P32="○","-1～-6","－")</f>
        <v>-1～-6</v>
      </c>
      <c r="R32" s="137"/>
      <c r="S32" s="289" t="str">
        <f>IF(P32="○","様式カ（ア）～（ウ）","－")</f>
        <v>様式カ（ア）～（ウ）</v>
      </c>
      <c r="T32" s="289"/>
      <c r="U32" s="81" t="str">
        <f t="shared" si="0"/>
        <v>←入力</v>
      </c>
      <c r="V32" s="81"/>
      <c r="W32" s="149"/>
    </row>
    <row r="33" spans="1:23">
      <c r="A33" s="7"/>
      <c r="B33" s="299"/>
      <c r="C33" s="284"/>
      <c r="D33" s="287"/>
      <c r="E33" s="287"/>
      <c r="F33" s="287"/>
      <c r="G33" s="287"/>
      <c r="H33" s="288"/>
      <c r="I33" s="32" t="s">
        <v>58</v>
      </c>
      <c r="J33" s="41" t="s">
        <v>136</v>
      </c>
      <c r="K33" s="41"/>
      <c r="L33" s="41"/>
      <c r="M33" s="41"/>
      <c r="N33" s="41"/>
      <c r="O33" s="49"/>
      <c r="P33" s="66" t="str">
        <f>IF(発注者入力!P33="","",発注者入力!P33)</f>
        <v>○</v>
      </c>
      <c r="Q33" s="66">
        <f>IF(P33="○",-1,"－")</f>
        <v>-1</v>
      </c>
      <c r="R33" s="138"/>
      <c r="S33" s="290" t="str">
        <f>IF(P33="○","様式カ（ア）～（ウ）","－")</f>
        <v>様式カ（ア）～（ウ）</v>
      </c>
      <c r="T33" s="290"/>
      <c r="U33" s="81" t="str">
        <f t="shared" si="0"/>
        <v>←入力</v>
      </c>
      <c r="V33" s="81"/>
      <c r="W33" s="150"/>
    </row>
    <row r="34" spans="1:23">
      <c r="A34" s="7"/>
      <c r="B34" s="299"/>
      <c r="C34" s="284"/>
      <c r="D34" s="287"/>
      <c r="E34" s="287"/>
      <c r="F34" s="287"/>
      <c r="G34" s="287"/>
      <c r="H34" s="288"/>
      <c r="I34" s="33" t="s">
        <v>51</v>
      </c>
      <c r="J34" s="42" t="s">
        <v>137</v>
      </c>
      <c r="K34" s="42"/>
      <c r="L34" s="42"/>
      <c r="M34" s="42"/>
      <c r="N34" s="42"/>
      <c r="O34" s="50"/>
      <c r="P34" s="64" t="str">
        <f>IF(発注者入力!P34="","",発注者入力!P34)</f>
        <v>○</v>
      </c>
      <c r="Q34" s="64">
        <f>IF(P34="○",-1,"－")</f>
        <v>-1</v>
      </c>
      <c r="R34" s="136"/>
      <c r="S34" s="291" t="str">
        <f>IF(P34="○","様式カ（ア）～（ウ）","－")</f>
        <v>様式カ（ア）～（ウ）</v>
      </c>
      <c r="T34" s="291"/>
      <c r="U34" s="81" t="str">
        <f t="shared" si="0"/>
        <v>←入力</v>
      </c>
      <c r="V34" s="81"/>
      <c r="W34" s="150"/>
    </row>
    <row r="35" spans="1:23">
      <c r="A35" s="7"/>
      <c r="B35" s="299"/>
      <c r="C35" s="283" t="s">
        <v>116</v>
      </c>
      <c r="D35" s="281" t="s">
        <v>29</v>
      </c>
      <c r="E35" s="281"/>
      <c r="F35" s="281"/>
      <c r="G35" s="281"/>
      <c r="H35" s="282"/>
      <c r="I35" s="34" t="s">
        <v>15</v>
      </c>
      <c r="J35" s="231" t="s">
        <v>32</v>
      </c>
      <c r="K35" s="231"/>
      <c r="L35" s="231"/>
      <c r="M35" s="231"/>
      <c r="N35" s="231"/>
      <c r="O35" s="232"/>
      <c r="P35" s="63" t="str">
        <f>IF(発注者入力!P35="","",発注者入力!P35)</f>
        <v/>
      </c>
      <c r="Q35" s="63" t="str">
        <f>IF(P35="○",1,"－")</f>
        <v>－</v>
      </c>
      <c r="R35" s="135"/>
      <c r="S35" s="233" t="str">
        <f>IF(P35="○","様式キ(ア)","－")</f>
        <v>－</v>
      </c>
      <c r="T35" s="233"/>
      <c r="U35" s="81" t="str">
        <f t="shared" si="0"/>
        <v/>
      </c>
      <c r="V35" s="81"/>
      <c r="W35" s="150"/>
    </row>
    <row r="36" spans="1:23">
      <c r="A36" s="7"/>
      <c r="B36" s="299"/>
      <c r="C36" s="284"/>
      <c r="D36" s="293"/>
      <c r="E36" s="293"/>
      <c r="F36" s="293"/>
      <c r="G36" s="293"/>
      <c r="H36" s="294"/>
      <c r="I36" s="35" t="s">
        <v>58</v>
      </c>
      <c r="J36" s="247" t="s">
        <v>6</v>
      </c>
      <c r="K36" s="247"/>
      <c r="L36" s="247"/>
      <c r="M36" s="247"/>
      <c r="N36" s="247"/>
      <c r="O36" s="248"/>
      <c r="P36" s="66" t="str">
        <f>IF(発注者入力!P36="","",発注者入力!P36)</f>
        <v>○</v>
      </c>
      <c r="Q36" s="66">
        <f>IF(P36="○",1.5,"－")</f>
        <v>1.5</v>
      </c>
      <c r="R36" s="138"/>
      <c r="S36" s="249" t="str">
        <f>IF(P36="○","様式キ(イ)","－")</f>
        <v>様式キ(イ)</v>
      </c>
      <c r="T36" s="249"/>
      <c r="U36" s="81" t="str">
        <f t="shared" si="0"/>
        <v>←入力</v>
      </c>
      <c r="V36" s="81"/>
      <c r="W36" s="150"/>
    </row>
    <row r="37" spans="1:23">
      <c r="A37" s="7"/>
      <c r="B37" s="299"/>
      <c r="C37" s="284"/>
      <c r="D37" s="293"/>
      <c r="E37" s="293"/>
      <c r="F37" s="293"/>
      <c r="G37" s="293"/>
      <c r="H37" s="294"/>
      <c r="I37" s="36" t="s">
        <v>91</v>
      </c>
      <c r="J37" s="250" t="s">
        <v>3</v>
      </c>
      <c r="K37" s="250"/>
      <c r="L37" s="250"/>
      <c r="M37" s="250"/>
      <c r="N37" s="250"/>
      <c r="O37" s="251"/>
      <c r="P37" s="66" t="str">
        <f>IF(発注者入力!P37="","",発注者入力!P37)</f>
        <v/>
      </c>
      <c r="Q37" s="66" t="str">
        <f>IF(P37="○",1,"－")</f>
        <v>－</v>
      </c>
      <c r="R37" s="138"/>
      <c r="S37" s="252" t="str">
        <f>IF(P37="○","様式キ(ウ)","－")</f>
        <v>－</v>
      </c>
      <c r="T37" s="252"/>
      <c r="U37" s="81" t="str">
        <f t="shared" si="0"/>
        <v/>
      </c>
      <c r="V37" s="81"/>
      <c r="W37" s="150"/>
    </row>
    <row r="38" spans="1:23">
      <c r="A38" s="7"/>
      <c r="B38" s="299"/>
      <c r="C38" s="284"/>
      <c r="D38" s="293"/>
      <c r="E38" s="293"/>
      <c r="F38" s="293"/>
      <c r="G38" s="293"/>
      <c r="H38" s="294"/>
      <c r="I38" s="37" t="s">
        <v>68</v>
      </c>
      <c r="J38" s="250" t="s">
        <v>60</v>
      </c>
      <c r="K38" s="250"/>
      <c r="L38" s="250"/>
      <c r="M38" s="250"/>
      <c r="N38" s="250"/>
      <c r="O38" s="251"/>
      <c r="P38" s="66" t="str">
        <f>IF(発注者入力!P38="","",発注者入力!P38)</f>
        <v/>
      </c>
      <c r="Q38" s="66" t="str">
        <f>IF(P38="○",0.5,"－")</f>
        <v>－</v>
      </c>
      <c r="R38" s="138"/>
      <c r="S38" s="252" t="str">
        <f>IF(P38="○","様式キ(エ)","－")</f>
        <v>－</v>
      </c>
      <c r="T38" s="252"/>
      <c r="U38" s="81" t="str">
        <f t="shared" si="0"/>
        <v/>
      </c>
      <c r="V38" s="81"/>
      <c r="W38" s="150"/>
    </row>
    <row r="39" spans="1:23">
      <c r="A39" s="7"/>
      <c r="B39" s="299"/>
      <c r="C39" s="292"/>
      <c r="D39" s="238"/>
      <c r="E39" s="238"/>
      <c r="F39" s="238"/>
      <c r="G39" s="238"/>
      <c r="H39" s="239"/>
      <c r="I39" s="37" t="s">
        <v>118</v>
      </c>
      <c r="J39" s="253" t="s">
        <v>33</v>
      </c>
      <c r="K39" s="253"/>
      <c r="L39" s="253"/>
      <c r="M39" s="253"/>
      <c r="N39" s="253"/>
      <c r="O39" s="254"/>
      <c r="P39" s="64" t="str">
        <f>IF(発注者入力!P39="","",発注者入力!P39)</f>
        <v/>
      </c>
      <c r="Q39" s="64" t="str">
        <f>IF(P39="○",1,"－")</f>
        <v>－</v>
      </c>
      <c r="R39" s="136"/>
      <c r="S39" s="255" t="str">
        <f>IF(P39="○","様式キ(オ)","－")</f>
        <v>－</v>
      </c>
      <c r="T39" s="255"/>
      <c r="U39" s="81" t="str">
        <f t="shared" si="0"/>
        <v/>
      </c>
      <c r="V39" s="81"/>
      <c r="W39" s="148"/>
    </row>
    <row r="40" spans="1:23">
      <c r="A40" s="7"/>
      <c r="B40" s="299"/>
      <c r="C40" s="283" t="s">
        <v>44</v>
      </c>
      <c r="D40" s="281" t="s">
        <v>41</v>
      </c>
      <c r="E40" s="281"/>
      <c r="F40" s="281"/>
      <c r="G40" s="281"/>
      <c r="H40" s="282"/>
      <c r="I40" s="29" t="s">
        <v>15</v>
      </c>
      <c r="J40" s="241" t="s">
        <v>67</v>
      </c>
      <c r="K40" s="241"/>
      <c r="L40" s="241"/>
      <c r="M40" s="241"/>
      <c r="N40" s="241"/>
      <c r="O40" s="242"/>
      <c r="P40" s="65" t="str">
        <f>IF(発注者入力!P40="","",発注者入力!P40)</f>
        <v/>
      </c>
      <c r="Q40" s="65" t="str">
        <f>IF(P40="○",3,"－")</f>
        <v>－</v>
      </c>
      <c r="R40" s="139"/>
      <c r="S40" s="243" t="str">
        <f>IF(P40="○","不要","－")</f>
        <v>－</v>
      </c>
      <c r="T40" s="243"/>
      <c r="U40" s="81"/>
      <c r="V40" s="81"/>
      <c r="W40" s="139"/>
    </row>
    <row r="41" spans="1:23">
      <c r="A41" s="7"/>
      <c r="B41" s="299"/>
      <c r="C41" s="284"/>
      <c r="D41" s="293"/>
      <c r="E41" s="293"/>
      <c r="F41" s="293"/>
      <c r="G41" s="293"/>
      <c r="H41" s="294"/>
      <c r="I41" s="30" t="s">
        <v>58</v>
      </c>
      <c r="J41" s="247" t="s">
        <v>66</v>
      </c>
      <c r="K41" s="247"/>
      <c r="L41" s="247"/>
      <c r="M41" s="247"/>
      <c r="N41" s="247"/>
      <c r="O41" s="248"/>
      <c r="P41" s="66" t="str">
        <f>IF(発注者入力!P41="","",発注者入力!P41)</f>
        <v/>
      </c>
      <c r="Q41" s="66" t="str">
        <f>IF(P41="○",3,"－")</f>
        <v>－</v>
      </c>
      <c r="R41" s="140"/>
      <c r="S41" s="249" t="str">
        <f>IF(P41="○","不要","－")</f>
        <v>－</v>
      </c>
      <c r="T41" s="249"/>
      <c r="U41" s="81"/>
      <c r="V41" s="81"/>
      <c r="W41" s="140"/>
    </row>
    <row r="42" spans="1:23">
      <c r="A42" s="7"/>
      <c r="B42" s="299"/>
      <c r="C42" s="284"/>
      <c r="D42" s="293"/>
      <c r="E42" s="293"/>
      <c r="F42" s="293"/>
      <c r="G42" s="293"/>
      <c r="H42" s="294"/>
      <c r="I42" s="38" t="s">
        <v>51</v>
      </c>
      <c r="J42" s="264" t="s">
        <v>65</v>
      </c>
      <c r="K42" s="264"/>
      <c r="L42" s="264"/>
      <c r="M42" s="264"/>
      <c r="N42" s="264"/>
      <c r="O42" s="265"/>
      <c r="P42" s="66" t="str">
        <f>IF(発注者入力!P42="","",発注者入力!P42)</f>
        <v/>
      </c>
      <c r="Q42" s="66" t="str">
        <f>IF(P42="○",3,"－")</f>
        <v>－</v>
      </c>
      <c r="R42" s="140"/>
      <c r="S42" s="249" t="str">
        <f>IF(P42="○","不要","－")</f>
        <v>－</v>
      </c>
      <c r="T42" s="249"/>
      <c r="U42" s="81"/>
      <c r="V42" s="81"/>
      <c r="W42" s="140"/>
    </row>
    <row r="43" spans="1:23">
      <c r="A43" s="7"/>
      <c r="B43" s="299"/>
      <c r="C43" s="284"/>
      <c r="D43" s="293"/>
      <c r="E43" s="293"/>
      <c r="F43" s="293"/>
      <c r="G43" s="293"/>
      <c r="H43" s="294"/>
      <c r="I43" s="30" t="s">
        <v>59</v>
      </c>
      <c r="J43" s="247" t="str">
        <f>発注者入力!J43</f>
        <v>保有する資格</v>
      </c>
      <c r="K43" s="247"/>
      <c r="L43" s="247"/>
      <c r="M43" s="247"/>
      <c r="N43" s="247"/>
      <c r="O43" s="248"/>
      <c r="P43" s="66" t="str">
        <f>IF(発注者入力!P43="","",発注者入力!P43)</f>
        <v>○</v>
      </c>
      <c r="Q43" s="66">
        <f>IF(P43="○",1,"－")</f>
        <v>1</v>
      </c>
      <c r="R43" s="138"/>
      <c r="S43" s="249" t="str">
        <f>IF(P43="○","様式ク(エ)","－")</f>
        <v>様式ク(エ)</v>
      </c>
      <c r="T43" s="249"/>
      <c r="U43" s="81" t="str">
        <f t="shared" ref="U43:U59" si="1">IF(AND(P43="○",R43=""),"←入力",IF(OR(AND(P43="○",R43&lt;&gt;""),AND(P43="",R43=""),AND(P43="",R43="－")),"","←入力不要"))</f>
        <v>←入力</v>
      </c>
      <c r="V43" s="81"/>
      <c r="W43" s="151"/>
    </row>
    <row r="44" spans="1:23">
      <c r="A44" s="7"/>
      <c r="B44" s="299"/>
      <c r="C44" s="284"/>
      <c r="D44" s="293"/>
      <c r="E44" s="293"/>
      <c r="F44" s="293"/>
      <c r="G44" s="293"/>
      <c r="H44" s="294"/>
      <c r="I44" s="30" t="s">
        <v>63</v>
      </c>
      <c r="J44" s="247" t="s">
        <v>64</v>
      </c>
      <c r="K44" s="247"/>
      <c r="L44" s="247"/>
      <c r="M44" s="247"/>
      <c r="N44" s="247"/>
      <c r="O44" s="248"/>
      <c r="P44" s="66" t="str">
        <f>IF(発注者入力!P44="","",発注者入力!P44)</f>
        <v>○</v>
      </c>
      <c r="Q44" s="66">
        <f>IF(P44="○",1,"－")</f>
        <v>1</v>
      </c>
      <c r="R44" s="138"/>
      <c r="S44" s="249" t="str">
        <f>IF(P44="○","様式ク(オ)","－")</f>
        <v>様式ク(オ)</v>
      </c>
      <c r="T44" s="249"/>
      <c r="U44" s="81" t="str">
        <f t="shared" si="1"/>
        <v>←入力</v>
      </c>
      <c r="V44" s="81"/>
      <c r="W44" s="151"/>
    </row>
    <row r="45" spans="1:23">
      <c r="A45" s="7"/>
      <c r="B45" s="299"/>
      <c r="C45" s="292"/>
      <c r="D45" s="238"/>
      <c r="E45" s="238"/>
      <c r="F45" s="238"/>
      <c r="G45" s="238"/>
      <c r="H45" s="239"/>
      <c r="I45" s="27" t="s">
        <v>2</v>
      </c>
      <c r="J45" s="266" t="s">
        <v>92</v>
      </c>
      <c r="K45" s="266"/>
      <c r="L45" s="266"/>
      <c r="M45" s="266"/>
      <c r="N45" s="266"/>
      <c r="O45" s="267"/>
      <c r="P45" s="64" t="str">
        <f>IF(発注者入力!P45="","",発注者入力!P45)</f>
        <v/>
      </c>
      <c r="Q45" s="64" t="str">
        <f>IF(P45="○",1,"－")</f>
        <v>－</v>
      </c>
      <c r="R45" s="136"/>
      <c r="S45" s="240" t="str">
        <f>IF(P45="○","様式ク(カ)","－")</f>
        <v>－</v>
      </c>
      <c r="T45" s="240"/>
      <c r="U45" s="81" t="str">
        <f t="shared" si="1"/>
        <v/>
      </c>
      <c r="V45" s="81"/>
      <c r="W45" s="152"/>
    </row>
    <row r="46" spans="1:23">
      <c r="A46" s="7"/>
      <c r="B46" s="299"/>
      <c r="C46" s="22" t="s">
        <v>48</v>
      </c>
      <c r="D46" s="256" t="s">
        <v>46</v>
      </c>
      <c r="E46" s="256"/>
      <c r="F46" s="256"/>
      <c r="G46" s="256"/>
      <c r="H46" s="257"/>
      <c r="I46" s="18" t="s">
        <v>15</v>
      </c>
      <c r="J46" s="256" t="s">
        <v>16</v>
      </c>
      <c r="K46" s="256"/>
      <c r="L46" s="256"/>
      <c r="M46" s="256"/>
      <c r="N46" s="256"/>
      <c r="O46" s="257"/>
      <c r="P46" s="61" t="str">
        <f>IF(発注者入力!P46="","",発注者入力!P46)</f>
        <v/>
      </c>
      <c r="Q46" s="67" t="str">
        <f>IF(P46="○",1,"－")</f>
        <v>－</v>
      </c>
      <c r="R46" s="136"/>
      <c r="S46" s="258" t="str">
        <f>IF(P46="○","不要","－")</f>
        <v>－</v>
      </c>
      <c r="T46" s="258"/>
      <c r="U46" s="81" t="str">
        <f t="shared" si="1"/>
        <v/>
      </c>
      <c r="V46" s="81"/>
      <c r="W46" s="153"/>
    </row>
    <row r="47" spans="1:23" ht="13.65" customHeight="1">
      <c r="A47" s="80"/>
      <c r="B47" s="299"/>
      <c r="C47" s="342" t="s">
        <v>52</v>
      </c>
      <c r="D47" s="281" t="s">
        <v>49</v>
      </c>
      <c r="E47" s="281"/>
      <c r="F47" s="281"/>
      <c r="G47" s="281"/>
      <c r="H47" s="282"/>
      <c r="I47" s="29" t="s">
        <v>15</v>
      </c>
      <c r="J47" s="259" t="s">
        <v>88</v>
      </c>
      <c r="K47" s="260"/>
      <c r="L47" s="260"/>
      <c r="M47" s="261"/>
      <c r="N47" s="261"/>
      <c r="O47" s="262"/>
      <c r="P47" s="65" t="str">
        <f>IF(発注者入力!P47="","",発注者入力!P47)</f>
        <v>○</v>
      </c>
      <c r="Q47" s="65">
        <f>IF(P47="○",1.5,"－")</f>
        <v>1.5</v>
      </c>
      <c r="R47" s="137"/>
      <c r="S47" s="243" t="str">
        <f>IF(P47="○","様式コ(ア)","－")</f>
        <v>様式コ(ア)</v>
      </c>
      <c r="T47" s="243"/>
      <c r="U47" s="81" t="str">
        <f t="shared" si="1"/>
        <v>←入力</v>
      </c>
      <c r="V47" s="81"/>
      <c r="W47" s="154"/>
    </row>
    <row r="48" spans="1:23">
      <c r="A48" s="7"/>
      <c r="B48" s="299"/>
      <c r="C48" s="284"/>
      <c r="D48" s="293"/>
      <c r="E48" s="293"/>
      <c r="F48" s="293"/>
      <c r="G48" s="293"/>
      <c r="H48" s="294"/>
      <c r="I48" s="27" t="s">
        <v>58</v>
      </c>
      <c r="J48" s="40" t="s">
        <v>50</v>
      </c>
      <c r="K48" s="40"/>
      <c r="L48" s="40"/>
      <c r="M48" s="40"/>
      <c r="N48" s="40"/>
      <c r="O48" s="48"/>
      <c r="P48" s="66" t="str">
        <f>IF(発注者入力!P48="","",発注者入力!P48)</f>
        <v>○</v>
      </c>
      <c r="Q48" s="66">
        <f>IF(P48="○",1,"－")</f>
        <v>1</v>
      </c>
      <c r="R48" s="138"/>
      <c r="S48" s="249" t="str">
        <f>IF(P48="○","様式コ(イ)","－")</f>
        <v>様式コ(イ)</v>
      </c>
      <c r="T48" s="249"/>
      <c r="U48" s="81" t="str">
        <f t="shared" si="1"/>
        <v>←入力</v>
      </c>
      <c r="V48" s="81"/>
      <c r="W48" s="151"/>
    </row>
    <row r="49" spans="1:24">
      <c r="A49" s="7"/>
      <c r="B49" s="299"/>
      <c r="C49" s="284"/>
      <c r="D49" s="293"/>
      <c r="E49" s="293"/>
      <c r="F49" s="293"/>
      <c r="G49" s="293"/>
      <c r="H49" s="294"/>
      <c r="I49" s="30" t="s">
        <v>51</v>
      </c>
      <c r="J49" s="247" t="s">
        <v>140</v>
      </c>
      <c r="K49" s="247"/>
      <c r="L49" s="247"/>
      <c r="M49" s="247"/>
      <c r="N49" s="247"/>
      <c r="O49" s="248"/>
      <c r="P49" s="66" t="str">
        <f>IF(発注者入力!P49="","",発注者入力!P49)</f>
        <v>○</v>
      </c>
      <c r="Q49" s="66">
        <f>IF(P49="○",1,"－")</f>
        <v>1</v>
      </c>
      <c r="R49" s="138"/>
      <c r="S49" s="249" t="str">
        <f>IF(P49="○","様式コ(ウ)","－")</f>
        <v>様式コ(ウ)</v>
      </c>
      <c r="T49" s="249"/>
      <c r="U49" s="81" t="str">
        <f t="shared" si="1"/>
        <v>←入力</v>
      </c>
      <c r="V49" s="81"/>
      <c r="W49" s="151"/>
    </row>
    <row r="50" spans="1:24">
      <c r="A50" s="7"/>
      <c r="B50" s="299"/>
      <c r="C50" s="284"/>
      <c r="D50" s="293"/>
      <c r="E50" s="293"/>
      <c r="F50" s="293"/>
      <c r="G50" s="293"/>
      <c r="H50" s="294"/>
      <c r="I50" s="39" t="s">
        <v>59</v>
      </c>
      <c r="J50" s="43" t="s">
        <v>90</v>
      </c>
      <c r="K50" s="43"/>
      <c r="L50" s="43"/>
      <c r="M50" s="43"/>
      <c r="N50" s="43"/>
      <c r="O50" s="51"/>
      <c r="P50" s="66" t="str">
        <f>IF(発注者入力!P50="","",発注者入力!P50)</f>
        <v>○</v>
      </c>
      <c r="Q50" s="66">
        <f>IF(P50="○",1,"－")</f>
        <v>1</v>
      </c>
      <c r="R50" s="138"/>
      <c r="S50" s="249" t="str">
        <f>IF(P50="○","様式コ(エ)","－")</f>
        <v>様式コ(エ)</v>
      </c>
      <c r="T50" s="249"/>
      <c r="U50" s="81" t="str">
        <f t="shared" si="1"/>
        <v>←入力</v>
      </c>
      <c r="V50" s="81"/>
      <c r="W50" s="151"/>
    </row>
    <row r="51" spans="1:24">
      <c r="A51" s="7"/>
      <c r="B51" s="299"/>
      <c r="C51" s="284"/>
      <c r="D51" s="302"/>
      <c r="E51" s="302"/>
      <c r="F51" s="302"/>
      <c r="G51" s="302"/>
      <c r="H51" s="302"/>
      <c r="I51" s="39" t="s">
        <v>63</v>
      </c>
      <c r="J51" s="43" t="s">
        <v>125</v>
      </c>
      <c r="K51" s="43"/>
      <c r="L51" s="43"/>
      <c r="M51" s="43"/>
      <c r="N51" s="43"/>
      <c r="O51" s="51"/>
      <c r="P51" s="66" t="str">
        <f>IF(発注者入力!P51="","",発注者入力!P51)</f>
        <v/>
      </c>
      <c r="Q51" s="66" t="str">
        <f>IF(P51="○",0.5,"－")</f>
        <v>－</v>
      </c>
      <c r="R51" s="138"/>
      <c r="S51" s="249" t="str">
        <f>IF(P51="○","様式コ(オ)","－")</f>
        <v>－</v>
      </c>
      <c r="T51" s="249"/>
      <c r="U51" s="81" t="str">
        <f t="shared" si="1"/>
        <v/>
      </c>
      <c r="V51" s="81"/>
      <c r="W51" s="151"/>
    </row>
    <row r="52" spans="1:24">
      <c r="A52" s="7"/>
      <c r="B52" s="299"/>
      <c r="C52" s="284"/>
      <c r="D52" s="293"/>
      <c r="E52" s="293"/>
      <c r="F52" s="293"/>
      <c r="G52" s="293"/>
      <c r="H52" s="294"/>
      <c r="I52" s="39" t="s">
        <v>2</v>
      </c>
      <c r="J52" s="43" t="s">
        <v>7</v>
      </c>
      <c r="K52" s="43"/>
      <c r="L52" s="43"/>
      <c r="M52" s="43"/>
      <c r="N52" s="43"/>
      <c r="O52" s="51"/>
      <c r="P52" s="66" t="str">
        <f>IF(発注者入力!P52="","",発注者入力!P52)</f>
        <v/>
      </c>
      <c r="Q52" s="66" t="str">
        <f>IF(P52="○",0.5,"－")</f>
        <v>－</v>
      </c>
      <c r="R52" s="138"/>
      <c r="S52" s="249" t="str">
        <f>IF(P52="○","様式コ(カ)","－")</f>
        <v>－</v>
      </c>
      <c r="T52" s="249"/>
      <c r="U52" s="81" t="str">
        <f t="shared" si="1"/>
        <v/>
      </c>
      <c r="V52" s="81"/>
      <c r="W52" s="151"/>
    </row>
    <row r="53" spans="1:24">
      <c r="A53" s="7"/>
      <c r="B53" s="299"/>
      <c r="C53" s="343"/>
      <c r="D53" s="238"/>
      <c r="E53" s="238"/>
      <c r="F53" s="238"/>
      <c r="G53" s="238"/>
      <c r="H53" s="239"/>
      <c r="I53" s="27" t="s">
        <v>143</v>
      </c>
      <c r="J53" s="40" t="s">
        <v>115</v>
      </c>
      <c r="K53" s="40"/>
      <c r="L53" s="40"/>
      <c r="M53" s="40"/>
      <c r="N53" s="40"/>
      <c r="O53" s="48"/>
      <c r="P53" s="66" t="str">
        <f>IF(発注者入力!P53="","",発注者入力!P53)</f>
        <v/>
      </c>
      <c r="Q53" s="66" t="str">
        <f>IF(P53="○",0.5,"－")</f>
        <v>－</v>
      </c>
      <c r="R53" s="138"/>
      <c r="S53" s="249" t="str">
        <f>IF(P53="○","様式コ(キ)","－")</f>
        <v>－</v>
      </c>
      <c r="T53" s="249"/>
      <c r="U53" s="81" t="str">
        <f t="shared" si="1"/>
        <v/>
      </c>
      <c r="V53" s="81"/>
      <c r="W53" s="151"/>
    </row>
    <row r="54" spans="1:24">
      <c r="A54" s="7"/>
      <c r="B54" s="341"/>
      <c r="C54" s="296" t="s">
        <v>53</v>
      </c>
      <c r="D54" s="285" t="s">
        <v>61</v>
      </c>
      <c r="E54" s="285"/>
      <c r="F54" s="285"/>
      <c r="G54" s="285"/>
      <c r="H54" s="286"/>
      <c r="I54" s="31" t="s">
        <v>15</v>
      </c>
      <c r="J54" s="268" t="s">
        <v>72</v>
      </c>
      <c r="K54" s="268"/>
      <c r="L54" s="268"/>
      <c r="M54" s="268"/>
      <c r="N54" s="268"/>
      <c r="O54" s="269"/>
      <c r="P54" s="65" t="str">
        <f>IF(発注者入力!P54="","",発注者入力!P54)</f>
        <v>○</v>
      </c>
      <c r="Q54" s="65">
        <f>IF(P54="○",1,"－")</f>
        <v>1</v>
      </c>
      <c r="R54" s="137"/>
      <c r="S54" s="243" t="str">
        <f>IF(P54="○","様式サ(ア)","－")</f>
        <v>様式サ(ア)</v>
      </c>
      <c r="T54" s="243"/>
      <c r="U54" s="81" t="str">
        <f t="shared" si="1"/>
        <v>←入力</v>
      </c>
      <c r="V54" s="81"/>
      <c r="W54" s="154"/>
    </row>
    <row r="55" spans="1:24">
      <c r="A55" s="7"/>
      <c r="B55" s="341"/>
      <c r="C55" s="296"/>
      <c r="D55" s="287"/>
      <c r="E55" s="287"/>
      <c r="F55" s="287"/>
      <c r="G55" s="287"/>
      <c r="H55" s="288"/>
      <c r="I55" s="39" t="s">
        <v>58</v>
      </c>
      <c r="J55" s="250" t="s">
        <v>123</v>
      </c>
      <c r="K55" s="250"/>
      <c r="L55" s="250"/>
      <c r="M55" s="250"/>
      <c r="N55" s="250"/>
      <c r="O55" s="251"/>
      <c r="P55" s="66" t="str">
        <f>IF(発注者入力!P55="","",発注者入力!P55)</f>
        <v>○</v>
      </c>
      <c r="Q55" s="66">
        <f>IF(P55="○",1,"－")</f>
        <v>1</v>
      </c>
      <c r="R55" s="138"/>
      <c r="S55" s="249" t="str">
        <f>IF(P55="○","様式サ(イ)","－")</f>
        <v>様式サ(イ)</v>
      </c>
      <c r="T55" s="249"/>
      <c r="U55" s="81" t="str">
        <f t="shared" si="1"/>
        <v>←入力</v>
      </c>
      <c r="V55" s="81"/>
      <c r="W55" s="151"/>
    </row>
    <row r="56" spans="1:24">
      <c r="A56" s="7"/>
      <c r="B56" s="341"/>
      <c r="C56" s="336"/>
      <c r="D56" s="244"/>
      <c r="E56" s="244"/>
      <c r="F56" s="244"/>
      <c r="G56" s="244"/>
      <c r="H56" s="270"/>
      <c r="I56" s="39" t="s">
        <v>51</v>
      </c>
      <c r="J56" s="23" t="s">
        <v>139</v>
      </c>
      <c r="K56" s="23"/>
      <c r="L56" s="23"/>
      <c r="M56" s="23"/>
      <c r="N56" s="23"/>
      <c r="O56" s="25"/>
      <c r="P56" s="64" t="str">
        <f>IF(発注者入力!P56="","",発注者入力!P56)</f>
        <v>○</v>
      </c>
      <c r="Q56" s="69">
        <f>IF(P56="○",1,"－")</f>
        <v>1</v>
      </c>
      <c r="R56" s="138"/>
      <c r="S56" s="240" t="str">
        <f>IF(P56="○","様式サ(ウ)","－")</f>
        <v>様式サ(ウ)</v>
      </c>
      <c r="T56" s="240"/>
      <c r="U56" s="81" t="str">
        <f t="shared" si="1"/>
        <v>←入力</v>
      </c>
      <c r="V56" s="146"/>
      <c r="W56" s="155"/>
    </row>
    <row r="57" spans="1:24">
      <c r="A57" s="7"/>
      <c r="B57" s="299"/>
      <c r="C57" s="19" t="s">
        <v>55</v>
      </c>
      <c r="D57" s="338" t="s">
        <v>95</v>
      </c>
      <c r="E57" s="338"/>
      <c r="F57" s="338"/>
      <c r="G57" s="338"/>
      <c r="H57" s="339"/>
      <c r="I57" s="31" t="s">
        <v>15</v>
      </c>
      <c r="J57" s="42" t="s">
        <v>96</v>
      </c>
      <c r="K57" s="134"/>
      <c r="L57" s="42"/>
      <c r="M57" s="42"/>
      <c r="N57" s="42"/>
      <c r="O57" s="50"/>
      <c r="P57" s="61" t="str">
        <f>IF(発注者入力!P57="","",発注者入力!P57)</f>
        <v/>
      </c>
      <c r="Q57" s="68" t="str">
        <f>IF(P57="○",2,"－")</f>
        <v>－</v>
      </c>
      <c r="R57" s="141"/>
      <c r="S57" s="340" t="str">
        <f>IF(P57="○","様式シ(ア)","－")</f>
        <v>－</v>
      </c>
      <c r="T57" s="340"/>
      <c r="U57" s="81" t="str">
        <f t="shared" si="1"/>
        <v/>
      </c>
      <c r="V57" s="81"/>
      <c r="W57" s="156"/>
    </row>
    <row r="58" spans="1:24" ht="14.25" customHeight="1">
      <c r="A58" s="7"/>
      <c r="B58" s="299"/>
      <c r="C58" s="283" t="s">
        <v>97</v>
      </c>
      <c r="D58" s="322" t="s">
        <v>47</v>
      </c>
      <c r="E58" s="322"/>
      <c r="F58" s="322"/>
      <c r="G58" s="322"/>
      <c r="H58" s="323"/>
      <c r="I58" s="29" t="s">
        <v>15</v>
      </c>
      <c r="J58" s="241" t="s">
        <v>120</v>
      </c>
      <c r="K58" s="241"/>
      <c r="L58" s="241"/>
      <c r="M58" s="241"/>
      <c r="N58" s="241"/>
      <c r="O58" s="242"/>
      <c r="P58" s="65" t="str">
        <f>IF(発注者入力!P58="","",発注者入力!P58)</f>
        <v>○</v>
      </c>
      <c r="Q58" s="65">
        <f>IF(P58="○",1,"－")</f>
        <v>1</v>
      </c>
      <c r="R58" s="137"/>
      <c r="S58" s="243" t="str">
        <f>IF(P58="○","様式ス(ア)","－")</f>
        <v>様式ス(ア)</v>
      </c>
      <c r="T58" s="243"/>
      <c r="U58" s="81" t="str">
        <f t="shared" si="1"/>
        <v>←入力</v>
      </c>
      <c r="V58" s="81"/>
      <c r="W58" s="154"/>
    </row>
    <row r="59" spans="1:24" ht="13.5" customHeight="1">
      <c r="A59" s="7"/>
      <c r="B59" s="300"/>
      <c r="C59" s="292"/>
      <c r="D59" s="324"/>
      <c r="E59" s="324"/>
      <c r="F59" s="324"/>
      <c r="G59" s="324"/>
      <c r="H59" s="325"/>
      <c r="I59" s="30" t="s">
        <v>58</v>
      </c>
      <c r="J59" s="266" t="s">
        <v>87</v>
      </c>
      <c r="K59" s="266"/>
      <c r="L59" s="266"/>
      <c r="M59" s="266"/>
      <c r="N59" s="266"/>
      <c r="O59" s="267"/>
      <c r="P59" s="64" t="str">
        <f>IF(発注者入力!P59="","",発注者入力!P59)</f>
        <v>○</v>
      </c>
      <c r="Q59" s="64">
        <f>IF(P59="○",1,"－")</f>
        <v>1</v>
      </c>
      <c r="R59" s="136"/>
      <c r="S59" s="240" t="str">
        <f>IF(P59="○","様式ス(イ)","－")</f>
        <v>様式ス(イ)</v>
      </c>
      <c r="T59" s="240"/>
      <c r="U59" s="81" t="str">
        <f t="shared" si="1"/>
        <v>←入力</v>
      </c>
      <c r="V59" s="81"/>
      <c r="W59" s="152"/>
    </row>
    <row r="60" spans="1:24" ht="16.5" customHeight="1">
      <c r="A60" s="7"/>
      <c r="B60" s="217" t="s">
        <v>43</v>
      </c>
      <c r="C60" s="218"/>
      <c r="D60" s="218"/>
      <c r="E60" s="218"/>
      <c r="F60" s="218"/>
      <c r="G60" s="218"/>
      <c r="H60" s="218"/>
      <c r="I60" s="218"/>
      <c r="J60" s="273"/>
      <c r="K60" s="273"/>
      <c r="L60" s="273"/>
      <c r="M60" s="273"/>
      <c r="N60" s="273"/>
      <c r="O60" s="274"/>
      <c r="P60" s="61"/>
      <c r="Q60" s="70">
        <f>IF(SUM(Q26:Q31,Q35:Q59),SUM(Q26:Q31,Q35:Q59))</f>
        <v>18</v>
      </c>
      <c r="R60" s="61">
        <f>SUM(R26:R59)</f>
        <v>0</v>
      </c>
      <c r="S60" s="275"/>
      <c r="T60" s="274"/>
      <c r="U60" s="145"/>
      <c r="V60" s="145"/>
      <c r="W60" s="61">
        <f>SUM(W26:W59)</f>
        <v>0</v>
      </c>
    </row>
    <row r="61" spans="1:24" ht="16.5" customHeight="1">
      <c r="A61" s="7"/>
      <c r="B61" s="9"/>
      <c r="C61" s="9"/>
      <c r="D61" s="9"/>
      <c r="E61" s="9"/>
      <c r="F61" s="9"/>
      <c r="G61" s="9"/>
      <c r="H61" s="9"/>
      <c r="I61" s="9"/>
      <c r="J61" s="9"/>
      <c r="K61" s="9"/>
      <c r="L61" s="9"/>
      <c r="M61" s="9"/>
      <c r="N61" s="9"/>
      <c r="O61" s="9"/>
      <c r="P61" s="14"/>
      <c r="Q61" s="9"/>
      <c r="R61" s="9"/>
      <c r="S61" s="14"/>
      <c r="T61" s="14"/>
      <c r="U61" s="79"/>
      <c r="V61" s="79"/>
      <c r="W61" s="12"/>
      <c r="X61" s="159"/>
    </row>
    <row r="62" spans="1:24" ht="17.25" customHeight="1">
      <c r="A62" s="7"/>
      <c r="B62" s="337" t="s">
        <v>56</v>
      </c>
      <c r="C62" s="337"/>
      <c r="D62" s="337"/>
      <c r="E62" s="337"/>
      <c r="F62" s="337"/>
      <c r="G62" s="337"/>
      <c r="H62" s="337"/>
      <c r="I62" s="337"/>
      <c r="J62" s="337"/>
      <c r="K62" s="337"/>
      <c r="L62" s="9"/>
      <c r="M62" s="9"/>
      <c r="N62" s="9"/>
      <c r="O62" s="9"/>
      <c r="P62" s="14"/>
      <c r="Q62" s="9"/>
      <c r="R62" s="9"/>
      <c r="S62" s="14"/>
      <c r="T62" s="14"/>
      <c r="U62" s="79"/>
      <c r="V62" s="79"/>
      <c r="W62" s="12"/>
      <c r="X62" s="159"/>
    </row>
    <row r="63" spans="1:24" ht="17.25" customHeight="1">
      <c r="A63" s="7"/>
      <c r="B63" s="130"/>
      <c r="C63" s="132"/>
      <c r="D63" s="133"/>
      <c r="E63" s="133"/>
      <c r="F63" s="133"/>
      <c r="G63" s="133"/>
      <c r="H63" s="133"/>
      <c r="I63" s="133"/>
      <c r="J63" s="133"/>
      <c r="K63" s="133"/>
      <c r="L63" s="9"/>
      <c r="M63" s="9"/>
      <c r="N63" s="9"/>
      <c r="O63" s="9"/>
      <c r="P63" s="14"/>
      <c r="Q63" s="9"/>
      <c r="R63" s="142"/>
      <c r="S63" s="144"/>
      <c r="T63" s="144"/>
      <c r="U63" s="79"/>
      <c r="V63" s="79"/>
      <c r="W63" s="12"/>
      <c r="X63" s="159"/>
    </row>
    <row r="64" spans="1:24">
      <c r="A64" s="7"/>
      <c r="B64" s="131" t="s">
        <v>31</v>
      </c>
      <c r="C64" s="315" t="s">
        <v>36</v>
      </c>
      <c r="D64" s="315"/>
      <c r="E64" s="315"/>
      <c r="F64" s="315"/>
      <c r="G64" s="315"/>
      <c r="H64" s="315"/>
      <c r="I64" s="315"/>
      <c r="J64" s="315"/>
      <c r="K64" s="315"/>
      <c r="L64" s="315"/>
      <c r="M64" s="315"/>
      <c r="N64" s="315"/>
      <c r="O64" s="315"/>
      <c r="P64" s="315"/>
      <c r="Q64" s="316"/>
      <c r="R64" s="142"/>
      <c r="S64" s="326" t="s">
        <v>25</v>
      </c>
      <c r="T64" s="329"/>
      <c r="U64" s="330"/>
      <c r="V64" s="14"/>
      <c r="W64" s="12"/>
      <c r="X64" s="159"/>
    </row>
    <row r="65" spans="1:24" ht="34.5" customHeight="1">
      <c r="A65" s="7"/>
      <c r="B65" s="131" t="s">
        <v>31</v>
      </c>
      <c r="C65" s="317" t="s">
        <v>73</v>
      </c>
      <c r="D65" s="317"/>
      <c r="E65" s="317"/>
      <c r="F65" s="317"/>
      <c r="G65" s="317"/>
      <c r="H65" s="317"/>
      <c r="I65" s="317"/>
      <c r="J65" s="317"/>
      <c r="K65" s="317"/>
      <c r="L65" s="317"/>
      <c r="M65" s="317"/>
      <c r="N65" s="317"/>
      <c r="O65" s="317"/>
      <c r="P65" s="317"/>
      <c r="Q65" s="335"/>
      <c r="R65" s="142"/>
      <c r="S65" s="327"/>
      <c r="T65" s="331"/>
      <c r="U65" s="332"/>
      <c r="V65" s="14"/>
      <c r="W65" s="12"/>
      <c r="X65" s="159"/>
    </row>
    <row r="66" spans="1:24">
      <c r="A66" s="7"/>
      <c r="B66" s="131"/>
      <c r="C66" s="317"/>
      <c r="D66" s="317"/>
      <c r="E66" s="317"/>
      <c r="F66" s="317"/>
      <c r="G66" s="317"/>
      <c r="H66" s="317"/>
      <c r="I66" s="317"/>
      <c r="J66" s="317"/>
      <c r="K66" s="317"/>
      <c r="L66" s="317"/>
      <c r="M66" s="317"/>
      <c r="N66" s="317"/>
      <c r="O66" s="317"/>
      <c r="P66" s="317"/>
      <c r="Q66" s="335"/>
      <c r="R66" s="142"/>
      <c r="S66" s="327"/>
      <c r="T66" s="331"/>
      <c r="U66" s="332"/>
      <c r="V66" s="14"/>
      <c r="W66" s="7"/>
    </row>
    <row r="67" spans="1:24">
      <c r="A67" s="7"/>
      <c r="B67" s="131" t="s">
        <v>31</v>
      </c>
      <c r="C67" s="317" t="s">
        <v>62</v>
      </c>
      <c r="D67" s="318"/>
      <c r="E67" s="318"/>
      <c r="F67" s="318"/>
      <c r="G67" s="318"/>
      <c r="H67" s="318"/>
      <c r="I67" s="318"/>
      <c r="J67" s="318"/>
      <c r="K67" s="318"/>
      <c r="L67" s="318"/>
      <c r="M67" s="318"/>
      <c r="N67" s="318"/>
      <c r="O67" s="318"/>
      <c r="P67" s="318"/>
      <c r="Q67" s="318"/>
      <c r="R67" s="142"/>
      <c r="S67" s="327"/>
      <c r="T67" s="331"/>
      <c r="U67" s="332"/>
      <c r="V67" s="14"/>
      <c r="W67" s="7"/>
    </row>
    <row r="68" spans="1:24">
      <c r="A68" s="7"/>
      <c r="B68" s="131" t="s">
        <v>31</v>
      </c>
      <c r="C68" s="319" t="s">
        <v>114</v>
      </c>
      <c r="D68" s="320"/>
      <c r="E68" s="320"/>
      <c r="F68" s="320"/>
      <c r="G68" s="320"/>
      <c r="H68" s="320"/>
      <c r="I68" s="320"/>
      <c r="J68" s="320"/>
      <c r="K68" s="320"/>
      <c r="L68" s="320"/>
      <c r="M68" s="320"/>
      <c r="N68" s="320"/>
      <c r="O68" s="320"/>
      <c r="P68" s="320"/>
      <c r="Q68" s="320"/>
      <c r="R68" s="142"/>
      <c r="S68" s="327"/>
      <c r="T68" s="331"/>
      <c r="U68" s="332"/>
      <c r="V68" s="14"/>
      <c r="W68" s="7"/>
    </row>
    <row r="69" spans="1:24">
      <c r="A69" s="7"/>
      <c r="B69" s="131" t="s">
        <v>31</v>
      </c>
      <c r="C69" s="321" t="s">
        <v>21</v>
      </c>
      <c r="D69" s="321"/>
      <c r="E69" s="321"/>
      <c r="F69" s="321"/>
      <c r="G69" s="321"/>
      <c r="H69" s="321"/>
      <c r="I69" s="321"/>
      <c r="J69" s="321"/>
      <c r="K69" s="321"/>
      <c r="L69" s="321"/>
      <c r="M69" s="321"/>
      <c r="N69" s="321"/>
      <c r="O69" s="321"/>
      <c r="P69" s="321"/>
      <c r="Q69" s="321"/>
      <c r="R69" s="142"/>
      <c r="S69" s="328"/>
      <c r="T69" s="333"/>
      <c r="U69" s="334"/>
      <c r="V69" s="14"/>
      <c r="W69" s="7"/>
    </row>
    <row r="70" spans="1:24">
      <c r="A70" s="7"/>
      <c r="B70" s="131" t="s">
        <v>31</v>
      </c>
      <c r="C70" s="321" t="s">
        <v>57</v>
      </c>
      <c r="D70" s="321"/>
      <c r="E70" s="321"/>
      <c r="F70" s="321"/>
      <c r="G70" s="321"/>
      <c r="H70" s="321"/>
      <c r="I70" s="321"/>
      <c r="J70" s="321"/>
      <c r="K70" s="321"/>
      <c r="L70" s="321"/>
      <c r="M70" s="321"/>
      <c r="N70" s="321"/>
      <c r="O70" s="321"/>
      <c r="P70" s="321"/>
      <c r="Q70" s="321"/>
      <c r="R70" s="143"/>
      <c r="S70" s="14"/>
      <c r="T70" s="14"/>
      <c r="U70" s="79"/>
      <c r="V70" s="79"/>
      <c r="W70" s="129"/>
    </row>
    <row r="71" spans="1:24">
      <c r="A71" s="7"/>
      <c r="B71" s="9"/>
      <c r="C71" s="9"/>
      <c r="D71" s="9"/>
      <c r="E71" s="9"/>
      <c r="F71" s="9"/>
      <c r="G71" s="9"/>
      <c r="H71" s="9"/>
      <c r="I71" s="9"/>
      <c r="J71" s="9"/>
      <c r="K71" s="9"/>
      <c r="L71" s="9"/>
      <c r="M71" s="9"/>
      <c r="N71" s="9"/>
      <c r="O71" s="9"/>
      <c r="P71" s="14"/>
      <c r="Q71" s="9"/>
      <c r="R71" s="9"/>
      <c r="S71" s="14"/>
      <c r="T71" s="14"/>
      <c r="U71" s="79"/>
      <c r="V71" s="79"/>
      <c r="W71" s="83"/>
    </row>
    <row r="72" spans="1:24">
      <c r="A72" s="7"/>
      <c r="B72" s="9"/>
      <c r="C72" s="9"/>
      <c r="D72" s="9"/>
      <c r="E72" s="9"/>
      <c r="F72" s="9"/>
      <c r="G72" s="9"/>
      <c r="H72" s="9"/>
      <c r="I72" s="9"/>
      <c r="J72" s="9"/>
      <c r="K72" s="9"/>
      <c r="L72" s="9"/>
      <c r="M72" s="9"/>
      <c r="N72" s="9"/>
      <c r="O72" s="9"/>
      <c r="P72" s="14"/>
      <c r="Q72" s="9"/>
      <c r="R72" s="9"/>
      <c r="S72" s="14"/>
      <c r="T72" s="14"/>
      <c r="U72" s="79"/>
      <c r="V72" s="79"/>
      <c r="W72" s="83"/>
    </row>
    <row r="73" spans="1:24">
      <c r="A73" s="344" t="s">
        <v>74</v>
      </c>
      <c r="B73" s="344"/>
      <c r="C73" s="344"/>
      <c r="D73" s="344"/>
      <c r="E73" s="344"/>
      <c r="F73" s="344"/>
      <c r="G73" s="344"/>
      <c r="H73" s="344"/>
      <c r="I73" s="344"/>
      <c r="J73" s="344"/>
      <c r="K73" s="344"/>
      <c r="L73" s="344"/>
      <c r="M73" s="344"/>
      <c r="N73" s="344"/>
      <c r="O73" s="344"/>
      <c r="P73" s="344"/>
      <c r="Q73" s="344"/>
      <c r="R73" s="344"/>
      <c r="S73" s="344"/>
      <c r="T73" s="344"/>
      <c r="U73" s="344"/>
      <c r="V73" s="344"/>
      <c r="W73" s="344"/>
    </row>
  </sheetData>
  <mergeCells count="130">
    <mergeCell ref="B26:B34"/>
    <mergeCell ref="B35:B59"/>
    <mergeCell ref="C47:C53"/>
    <mergeCell ref="D47:H53"/>
    <mergeCell ref="C70:Q70"/>
    <mergeCell ref="A73:W73"/>
    <mergeCell ref="E1:O2"/>
    <mergeCell ref="P2:T5"/>
    <mergeCell ref="B6:O7"/>
    <mergeCell ref="P24:P25"/>
    <mergeCell ref="Q24:Q25"/>
    <mergeCell ref="R24:R25"/>
    <mergeCell ref="S24:T25"/>
    <mergeCell ref="W24:W25"/>
    <mergeCell ref="C26:C27"/>
    <mergeCell ref="D26:H27"/>
    <mergeCell ref="C28:C29"/>
    <mergeCell ref="D28:H29"/>
    <mergeCell ref="C30:C31"/>
    <mergeCell ref="D30:H31"/>
    <mergeCell ref="C32:C34"/>
    <mergeCell ref="D32:H34"/>
    <mergeCell ref="C35:C39"/>
    <mergeCell ref="D35:H39"/>
    <mergeCell ref="C40:C45"/>
    <mergeCell ref="D40:H45"/>
    <mergeCell ref="C54:C56"/>
    <mergeCell ref="D54:H56"/>
    <mergeCell ref="J59:O59"/>
    <mergeCell ref="S59:T59"/>
    <mergeCell ref="B60:O60"/>
    <mergeCell ref="S60:T60"/>
    <mergeCell ref="B62:K62"/>
    <mergeCell ref="J54:O54"/>
    <mergeCell ref="S54:T54"/>
    <mergeCell ref="J55:O55"/>
    <mergeCell ref="S55:T55"/>
    <mergeCell ref="S56:T56"/>
    <mergeCell ref="D57:H57"/>
    <mergeCell ref="S57:T57"/>
    <mergeCell ref="J47:O47"/>
    <mergeCell ref="S47:T47"/>
    <mergeCell ref="S48:T48"/>
    <mergeCell ref="J49:O49"/>
    <mergeCell ref="S49:T49"/>
    <mergeCell ref="S50:T50"/>
    <mergeCell ref="S51:T51"/>
    <mergeCell ref="S52:T52"/>
    <mergeCell ref="C64:Q64"/>
    <mergeCell ref="C67:Q67"/>
    <mergeCell ref="C68:Q68"/>
    <mergeCell ref="C69:Q69"/>
    <mergeCell ref="C58:C59"/>
    <mergeCell ref="D58:H59"/>
    <mergeCell ref="S64:S69"/>
    <mergeCell ref="T64:U69"/>
    <mergeCell ref="C65:Q66"/>
    <mergeCell ref="J58:O58"/>
    <mergeCell ref="S58:T58"/>
    <mergeCell ref="S53:T53"/>
    <mergeCell ref="J42:O42"/>
    <mergeCell ref="S42:T42"/>
    <mergeCell ref="J43:O43"/>
    <mergeCell ref="S43:T43"/>
    <mergeCell ref="J44:O44"/>
    <mergeCell ref="S44:T44"/>
    <mergeCell ref="J45:O45"/>
    <mergeCell ref="S45:T45"/>
    <mergeCell ref="D46:H46"/>
    <mergeCell ref="J46:O46"/>
    <mergeCell ref="S46:T46"/>
    <mergeCell ref="J37:O37"/>
    <mergeCell ref="S37:T37"/>
    <mergeCell ref="J38:O38"/>
    <mergeCell ref="S38:T38"/>
    <mergeCell ref="J39:O39"/>
    <mergeCell ref="S39:T39"/>
    <mergeCell ref="J40:O40"/>
    <mergeCell ref="S40:T40"/>
    <mergeCell ref="J41:O41"/>
    <mergeCell ref="S41:T41"/>
    <mergeCell ref="J31:O31"/>
    <mergeCell ref="S31:T31"/>
    <mergeCell ref="J32:O32"/>
    <mergeCell ref="S32:T32"/>
    <mergeCell ref="S33:T33"/>
    <mergeCell ref="S34:T34"/>
    <mergeCell ref="J35:O35"/>
    <mergeCell ref="S35:T35"/>
    <mergeCell ref="J36:O36"/>
    <mergeCell ref="S36:T36"/>
    <mergeCell ref="J26:O26"/>
    <mergeCell ref="S26:T26"/>
    <mergeCell ref="J27:O27"/>
    <mergeCell ref="S27:T27"/>
    <mergeCell ref="J28:O28"/>
    <mergeCell ref="S28:T28"/>
    <mergeCell ref="J29:O29"/>
    <mergeCell ref="S29:T29"/>
    <mergeCell ref="J30:O30"/>
    <mergeCell ref="S30:T30"/>
    <mergeCell ref="B18:U18"/>
    <mergeCell ref="C20:D20"/>
    <mergeCell ref="E20:T20"/>
    <mergeCell ref="C22:D22"/>
    <mergeCell ref="E22:T22"/>
    <mergeCell ref="P23:S23"/>
    <mergeCell ref="B24:O24"/>
    <mergeCell ref="B25:H25"/>
    <mergeCell ref="I25:O25"/>
    <mergeCell ref="J13:K13"/>
    <mergeCell ref="L13:U13"/>
    <mergeCell ref="J14:K14"/>
    <mergeCell ref="L14:R14"/>
    <mergeCell ref="S14:T14"/>
    <mergeCell ref="J15:K15"/>
    <mergeCell ref="L15:R15"/>
    <mergeCell ref="S15:W15"/>
    <mergeCell ref="J16:K16"/>
    <mergeCell ref="L16:O16"/>
    <mergeCell ref="P1:T1"/>
    <mergeCell ref="N5:O5"/>
    <mergeCell ref="P6:T6"/>
    <mergeCell ref="B8:C8"/>
    <mergeCell ref="P8:T8"/>
    <mergeCell ref="B9:I9"/>
    <mergeCell ref="C10:I10"/>
    <mergeCell ref="J11:L11"/>
    <mergeCell ref="J12:K12"/>
    <mergeCell ref="L12:U12"/>
  </mergeCells>
  <phoneticPr fontId="4"/>
  <conditionalFormatting sqref="U51:V51">
    <cfRule type="cellIs" dxfId="88" priority="4" operator="equal">
      <formula>"←入力"</formula>
    </cfRule>
    <cfRule type="cellIs" dxfId="87" priority="5" operator="equal">
      <formula>"←入力不要"</formula>
    </cfRule>
  </conditionalFormatting>
  <conditionalFormatting sqref="P51">
    <cfRule type="cellIs" dxfId="86" priority="3" operator="equal">
      <formula>""""""</formula>
    </cfRule>
  </conditionalFormatting>
  <conditionalFormatting sqref="R51">
    <cfRule type="expression" dxfId="85" priority="2" stopIfTrue="1">
      <formula>$P$52=""</formula>
    </cfRule>
  </conditionalFormatting>
  <conditionalFormatting sqref="W51">
    <cfRule type="expression" dxfId="84" priority="1" stopIfTrue="1">
      <formula>$P$52=""</formula>
    </cfRule>
  </conditionalFormatting>
  <conditionalFormatting sqref="L16 L12:L14">
    <cfRule type="expression" dxfId="83" priority="208" stopIfTrue="1">
      <formula>L12&lt;&gt;""</formula>
    </cfRule>
  </conditionalFormatting>
  <conditionalFormatting sqref="L15">
    <cfRule type="expression" dxfId="82" priority="205" stopIfTrue="1">
      <formula>$L$15&lt;&gt;""</formula>
    </cfRule>
  </conditionalFormatting>
  <conditionalFormatting sqref="B3">
    <cfRule type="expression" dxfId="81" priority="211" stopIfTrue="1">
      <formula>$B$3&lt;&gt;""</formula>
    </cfRule>
  </conditionalFormatting>
  <conditionalFormatting sqref="B5:N5">
    <cfRule type="expression" dxfId="80" priority="212" stopIfTrue="1">
      <formula>$B$5&lt;&gt;""</formula>
    </cfRule>
  </conditionalFormatting>
  <conditionalFormatting sqref="C4:O4">
    <cfRule type="expression" dxfId="79" priority="189" stopIfTrue="1">
      <formula>$B$4&lt;&gt;""</formula>
    </cfRule>
  </conditionalFormatting>
  <conditionalFormatting sqref="R32">
    <cfRule type="expression" dxfId="78" priority="173" stopIfTrue="1">
      <formula>$P$32=""</formula>
    </cfRule>
  </conditionalFormatting>
  <conditionalFormatting sqref="R33">
    <cfRule type="expression" dxfId="77" priority="162" stopIfTrue="1">
      <formula>$P$33=""</formula>
    </cfRule>
  </conditionalFormatting>
  <conditionalFormatting sqref="R34">
    <cfRule type="expression" dxfId="76" priority="159" stopIfTrue="1">
      <formula>$P$34=""</formula>
    </cfRule>
  </conditionalFormatting>
  <conditionalFormatting sqref="R31">
    <cfRule type="expression" dxfId="75" priority="130" stopIfTrue="1">
      <formula>$P$31=""</formula>
    </cfRule>
  </conditionalFormatting>
  <conditionalFormatting sqref="R30">
    <cfRule type="expression" dxfId="74" priority="129" stopIfTrue="1">
      <formula>$P$30=""</formula>
    </cfRule>
  </conditionalFormatting>
  <conditionalFormatting sqref="R29">
    <cfRule type="expression" dxfId="73" priority="128" stopIfTrue="1">
      <formula>$P$29=""</formula>
    </cfRule>
  </conditionalFormatting>
  <conditionalFormatting sqref="B4">
    <cfRule type="expression" dxfId="72" priority="120" stopIfTrue="1">
      <formula>$B$4&lt;&gt;""</formula>
    </cfRule>
  </conditionalFormatting>
  <conditionalFormatting sqref="B6:O7">
    <cfRule type="expression" dxfId="71" priority="119" stopIfTrue="1">
      <formula>$B$6&lt;&gt;""</formula>
    </cfRule>
  </conditionalFormatting>
  <conditionalFormatting sqref="E1">
    <cfRule type="expression" dxfId="70" priority="118" stopIfTrue="1">
      <formula>$E$1&lt;&gt;""</formula>
    </cfRule>
  </conditionalFormatting>
  <conditionalFormatting sqref="C3:O3">
    <cfRule type="expression" dxfId="69" priority="117">
      <formula>$B$3&lt;&gt;""</formula>
    </cfRule>
  </conditionalFormatting>
  <conditionalFormatting sqref="R26">
    <cfRule type="expression" dxfId="68" priority="114" stopIfTrue="1">
      <formula>$P$26=""</formula>
    </cfRule>
  </conditionalFormatting>
  <conditionalFormatting sqref="R28">
    <cfRule type="expression" dxfId="67" priority="113" stopIfTrue="1">
      <formula>$P$28=""</formula>
    </cfRule>
  </conditionalFormatting>
  <conditionalFormatting sqref="R27">
    <cfRule type="expression" dxfId="66" priority="112">
      <formula>$P$27=""</formula>
    </cfRule>
  </conditionalFormatting>
  <conditionalFormatting sqref="P2">
    <cfRule type="expression" dxfId="65" priority="334" stopIfTrue="1">
      <formula>#REF!="無　効"</formula>
    </cfRule>
  </conditionalFormatting>
  <conditionalFormatting sqref="U26:V50 U52:V52 U54:V59">
    <cfRule type="cellIs" dxfId="64" priority="107" operator="equal">
      <formula>"←入力"</formula>
    </cfRule>
    <cfRule type="cellIs" dxfId="63" priority="108" operator="equal">
      <formula>"←入力不要"</formula>
    </cfRule>
  </conditionalFormatting>
  <conditionalFormatting sqref="P26:P50 P52 P54:P59">
    <cfRule type="cellIs" dxfId="62" priority="98" operator="equal">
      <formula>""""""</formula>
    </cfRule>
  </conditionalFormatting>
  <conditionalFormatting sqref="B9:I9">
    <cfRule type="cellIs" dxfId="61" priority="97" operator="equal">
      <formula>0</formula>
    </cfRule>
    <cfRule type="expression" dxfId="60" priority="101">
      <formula>#REF!=""</formula>
    </cfRule>
  </conditionalFormatting>
  <conditionalFormatting sqref="E20:T20">
    <cfRule type="expression" dxfId="59" priority="100">
      <formula>#REF!=""</formula>
    </cfRule>
  </conditionalFormatting>
  <conditionalFormatting sqref="E22:T22">
    <cfRule type="expression" dxfId="58" priority="99">
      <formula>#REF!=""</formula>
    </cfRule>
  </conditionalFormatting>
  <conditionalFormatting sqref="E20:T20 E22:T22">
    <cfRule type="cellIs" dxfId="57" priority="96" operator="equal">
      <formula>0</formula>
    </cfRule>
  </conditionalFormatting>
  <conditionalFormatting sqref="P8:T8">
    <cfRule type="expression" dxfId="56" priority="75">
      <formula>P8="令和　年　　月　　日"</formula>
    </cfRule>
  </conditionalFormatting>
  <conditionalFormatting sqref="W32">
    <cfRule type="expression" dxfId="55" priority="37" stopIfTrue="1">
      <formula>$P$32=""</formula>
    </cfRule>
  </conditionalFormatting>
  <conditionalFormatting sqref="W33">
    <cfRule type="expression" dxfId="54" priority="34" stopIfTrue="1">
      <formula>$P$33=""</formula>
    </cfRule>
  </conditionalFormatting>
  <conditionalFormatting sqref="W34">
    <cfRule type="expression" dxfId="53" priority="33" stopIfTrue="1">
      <formula>$P$34=""</formula>
    </cfRule>
  </conditionalFormatting>
  <conditionalFormatting sqref="W31">
    <cfRule type="expression" dxfId="52" priority="26" stopIfTrue="1">
      <formula>$P$31=""</formula>
    </cfRule>
  </conditionalFormatting>
  <conditionalFormatting sqref="W30">
    <cfRule type="expression" dxfId="51" priority="25" stopIfTrue="1">
      <formula>$P$30=""</formula>
    </cfRule>
  </conditionalFormatting>
  <conditionalFormatting sqref="W29">
    <cfRule type="expression" dxfId="50" priority="24" stopIfTrue="1">
      <formula>$P$29=""</formula>
    </cfRule>
  </conditionalFormatting>
  <conditionalFormatting sqref="W26">
    <cfRule type="expression" dxfId="49" priority="21" stopIfTrue="1">
      <formula>$P$26=""</formula>
    </cfRule>
  </conditionalFormatting>
  <conditionalFormatting sqref="W28">
    <cfRule type="expression" dxfId="48" priority="20" stopIfTrue="1">
      <formula>$P$28=""</formula>
    </cfRule>
  </conditionalFormatting>
  <conditionalFormatting sqref="W27">
    <cfRule type="expression" dxfId="47" priority="19">
      <formula>$P$27=""</formula>
    </cfRule>
  </conditionalFormatting>
  <conditionalFormatting sqref="R38">
    <cfRule type="expression" dxfId="46" priority="204" stopIfTrue="1">
      <formula>$P$38=""</formula>
    </cfRule>
  </conditionalFormatting>
  <conditionalFormatting sqref="R48">
    <cfRule type="expression" dxfId="45" priority="203" stopIfTrue="1">
      <formula>$P$48=""</formula>
    </cfRule>
  </conditionalFormatting>
  <conditionalFormatting sqref="R49:R50">
    <cfRule type="expression" dxfId="44" priority="202" stopIfTrue="1">
      <formula>$P$49=""</formula>
    </cfRule>
  </conditionalFormatting>
  <conditionalFormatting sqref="R39">
    <cfRule type="expression" dxfId="43" priority="167" stopIfTrue="1">
      <formula>$P$39=""</formula>
    </cfRule>
  </conditionalFormatting>
  <conditionalFormatting sqref="R35">
    <cfRule type="expression" dxfId="42" priority="138" stopIfTrue="1">
      <formula>$P$35=""</formula>
    </cfRule>
  </conditionalFormatting>
  <conditionalFormatting sqref="R45:R46">
    <cfRule type="expression" dxfId="41" priority="126" stopIfTrue="1">
      <formula>$P$45=""</formula>
    </cfRule>
  </conditionalFormatting>
  <conditionalFormatting sqref="R44">
    <cfRule type="expression" dxfId="40" priority="125" stopIfTrue="1">
      <formula>$P$44=""</formula>
    </cfRule>
  </conditionalFormatting>
  <conditionalFormatting sqref="R43">
    <cfRule type="expression" dxfId="39" priority="124" stopIfTrue="1">
      <formula>$P$43=""</formula>
    </cfRule>
  </conditionalFormatting>
  <conditionalFormatting sqref="R36">
    <cfRule type="expression" dxfId="38" priority="122">
      <formula>$P$36=""</formula>
    </cfRule>
  </conditionalFormatting>
  <conditionalFormatting sqref="R37">
    <cfRule type="expression" dxfId="37" priority="121">
      <formula>$P$37=""</formula>
    </cfRule>
  </conditionalFormatting>
  <conditionalFormatting sqref="W48">
    <cfRule type="expression" dxfId="36" priority="70" stopIfTrue="1">
      <formula>$P$48=""</formula>
    </cfRule>
  </conditionalFormatting>
  <conditionalFormatting sqref="W49">
    <cfRule type="expression" dxfId="35" priority="69" stopIfTrue="1">
      <formula>$P$49=""</formula>
    </cfRule>
  </conditionalFormatting>
  <conditionalFormatting sqref="W50">
    <cfRule type="expression" dxfId="34" priority="53" stopIfTrue="1">
      <formula>$P$50=""</formula>
    </cfRule>
  </conditionalFormatting>
  <conditionalFormatting sqref="W46">
    <cfRule type="expression" dxfId="33" priority="48" stopIfTrue="1">
      <formula>$P$46=""</formula>
    </cfRule>
  </conditionalFormatting>
  <conditionalFormatting sqref="W45">
    <cfRule type="expression" dxfId="32" priority="47" stopIfTrue="1">
      <formula>$P$45=""</formula>
    </cfRule>
  </conditionalFormatting>
  <conditionalFormatting sqref="W44">
    <cfRule type="expression" dxfId="31" priority="46" stopIfTrue="1">
      <formula>$P$44=""</formula>
    </cfRule>
  </conditionalFormatting>
  <conditionalFormatting sqref="W43">
    <cfRule type="expression" dxfId="30" priority="45" stopIfTrue="1">
      <formula>$P$43=""</formula>
    </cfRule>
  </conditionalFormatting>
  <conditionalFormatting sqref="W47">
    <cfRule type="expression" dxfId="29" priority="73" stopIfTrue="1">
      <formula>$P$47=""</formula>
    </cfRule>
  </conditionalFormatting>
  <conditionalFormatting sqref="W38">
    <cfRule type="expression" dxfId="28" priority="38" stopIfTrue="1">
      <formula>$P$38=""</formula>
    </cfRule>
  </conditionalFormatting>
  <conditionalFormatting sqref="W39">
    <cfRule type="expression" dxfId="27" priority="35" stopIfTrue="1">
      <formula>$P$39=""</formula>
    </cfRule>
  </conditionalFormatting>
  <conditionalFormatting sqref="W35">
    <cfRule type="expression" dxfId="26" priority="27" stopIfTrue="1">
      <formula>$P$35=""</formula>
    </cfRule>
  </conditionalFormatting>
  <conditionalFormatting sqref="W36">
    <cfRule type="expression" dxfId="25" priority="23">
      <formula>$P$36=""</formula>
    </cfRule>
  </conditionalFormatting>
  <conditionalFormatting sqref="W37">
    <cfRule type="expression" dxfId="24" priority="22">
      <formula>$P$37=""</formula>
    </cfRule>
  </conditionalFormatting>
  <conditionalFormatting sqref="R47">
    <cfRule type="expression" dxfId="23" priority="6">
      <formula>$P$36=""</formula>
    </cfRule>
  </conditionalFormatting>
  <conditionalFormatting sqref="R54">
    <cfRule type="expression" dxfId="22" priority="201" stopIfTrue="1">
      <formula>$P$54=""</formula>
    </cfRule>
  </conditionalFormatting>
  <conditionalFormatting sqref="R55:R56">
    <cfRule type="expression" dxfId="21" priority="200" stopIfTrue="1">
      <formula>$P$55=""</formula>
    </cfRule>
  </conditionalFormatting>
  <conditionalFormatting sqref="R53">
    <cfRule type="expression" dxfId="20" priority="79" stopIfTrue="1">
      <formula>$P$53=""</formula>
    </cfRule>
  </conditionalFormatting>
  <conditionalFormatting sqref="U53:V53">
    <cfRule type="cellIs" dxfId="19" priority="77" operator="equal">
      <formula>"←入力"</formula>
    </cfRule>
    <cfRule type="cellIs" dxfId="18" priority="78" operator="equal">
      <formula>"←入力不要"</formula>
    </cfRule>
  </conditionalFormatting>
  <conditionalFormatting sqref="P53">
    <cfRule type="cellIs" dxfId="17" priority="76" operator="equal">
      <formula>""""""</formula>
    </cfRule>
  </conditionalFormatting>
  <conditionalFormatting sqref="R52">
    <cfRule type="expression" dxfId="16" priority="16" stopIfTrue="1">
      <formula>$P$52=""</formula>
    </cfRule>
  </conditionalFormatting>
  <conditionalFormatting sqref="W52">
    <cfRule type="expression" dxfId="15" priority="15" stopIfTrue="1">
      <formula>$P$52=""</formula>
    </cfRule>
  </conditionalFormatting>
  <conditionalFormatting sqref="W53">
    <cfRule type="expression" dxfId="14" priority="14" stopIfTrue="1">
      <formula>$P$53=""</formula>
    </cfRule>
  </conditionalFormatting>
  <conditionalFormatting sqref="W54">
    <cfRule type="expression" dxfId="13" priority="13" stopIfTrue="1">
      <formula>$P$54=""</formula>
    </cfRule>
  </conditionalFormatting>
  <conditionalFormatting sqref="W55">
    <cfRule type="expression" dxfId="12" priority="12" stopIfTrue="1">
      <formula>$P$55=""</formula>
    </cfRule>
  </conditionalFormatting>
  <conditionalFormatting sqref="W56">
    <cfRule type="expression" dxfId="11" priority="11" stopIfTrue="1">
      <formula>#REF!=""</formula>
    </cfRule>
  </conditionalFormatting>
  <conditionalFormatting sqref="R60">
    <cfRule type="cellIs" dxfId="10" priority="209" stopIfTrue="1" operator="notEqual">
      <formula>$P$28="○"</formula>
    </cfRule>
  </conditionalFormatting>
  <conditionalFormatting sqref="R58">
    <cfRule type="expression" dxfId="9" priority="198" stopIfTrue="1">
      <formula>$P$58=""</formula>
    </cfRule>
  </conditionalFormatting>
  <conditionalFormatting sqref="R59">
    <cfRule type="expression" dxfId="8" priority="196" stopIfTrue="1">
      <formula>$P$59=""</formula>
    </cfRule>
  </conditionalFormatting>
  <conditionalFormatting sqref="W60">
    <cfRule type="cellIs" dxfId="7" priority="72" stopIfTrue="1" operator="notEqual">
      <formula>$P$28="○"</formula>
    </cfRule>
  </conditionalFormatting>
  <conditionalFormatting sqref="R57">
    <cfRule type="expression" dxfId="6" priority="18" stopIfTrue="1">
      <formula>$P$57=""</formula>
    </cfRule>
  </conditionalFormatting>
  <conditionalFormatting sqref="W57">
    <cfRule type="expression" dxfId="5" priority="10" stopIfTrue="1">
      <formula>$P$57=""</formula>
    </cfRule>
  </conditionalFormatting>
  <conditionalFormatting sqref="W58">
    <cfRule type="expression" dxfId="4" priority="9" stopIfTrue="1">
      <formula>$P$58=""</formula>
    </cfRule>
  </conditionalFormatting>
  <conditionalFormatting sqref="W59">
    <cfRule type="expression" dxfId="3" priority="8" stopIfTrue="1">
      <formula>$P$59=""</formula>
    </cfRule>
  </conditionalFormatting>
  <dataValidations count="18">
    <dataValidation allowBlank="1" showInputMessage="1" showErrorMessage="1" prompt="電子入札での提出時には、日付の記入は必要ありません。_x000a__x000a_　「落札候補者提出書」として提出する場合は、提出日を記入してください。_x000a__x000a_入力方法【例】_x000a_2020/10/10_x000a_令和2年10月10日_x000a_R2.10.10" sqref="P8:T8" xr:uid="{00000000-0002-0000-0200-000000000000}"/>
    <dataValidation allowBlank="1" showInputMessage="1" showErrorMessage="1" prompt="住所を入力して下さい。" sqref="L12:U12" xr:uid="{00000000-0002-0000-0200-000001000000}"/>
    <dataValidation allowBlank="1" showInputMessage="1" showErrorMessage="1" prompt="会社名を入力して下さい。" sqref="L13:U13" xr:uid="{00000000-0002-0000-0200-000002000000}"/>
    <dataValidation allowBlank="1" showInputMessage="1" showErrorMessage="1" prompt="代表者名を入力して下さい。" sqref="L14:R14" xr:uid="{00000000-0002-0000-0200-000003000000}"/>
    <dataValidation allowBlank="1" showInputMessage="1" showErrorMessage="1" prompt="担当者名を入力して下さい。" sqref="L15:R15" xr:uid="{00000000-0002-0000-0200-000004000000}"/>
    <dataValidation imeMode="off" operator="greaterThanOrEqual" allowBlank="1" showInputMessage="1" showErrorMessage="1" prompt="電話番号を入力して下さい。" sqref="L16:O16" xr:uid="{00000000-0002-0000-0200-000005000000}"/>
    <dataValidation allowBlank="1" showErrorMessage="1" sqref="S14:T14" xr:uid="{00000000-0002-0000-0200-000006000000}"/>
    <dataValidation imeMode="off" allowBlank="1" showInputMessage="1" showErrorMessage="1" errorTitle="不適切な入力です" error="発注者側で入力する項目です。_x000a_入力しないでください。_x000a_" sqref="R40:R42 W40:W42" xr:uid="{00000000-0002-0000-0200-000007000000}"/>
    <dataValidation type="list" allowBlank="1" showInputMessage="1" showErrorMessage="1" errorTitle="不適切な入力です" error="入札説明書を確認してください。_x000a_0 、 1  のいずれかを入力してください。_x000a_もしくは、評価対象ではない項目です。_x000a_" sqref="W37" xr:uid="{00000000-0002-0000-0200-000008000000}">
      <formula1>$AB$36:$AC$36</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8" xr:uid="{00000000-0002-0000-0200-000009000000}">
      <formula1>$AB$47:$AC$47</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9" xr:uid="{00000000-0002-0000-0200-00000A000000}">
      <formula1>$AB$48:$AC$48</formula1>
    </dataValidation>
    <dataValidation type="list" allowBlank="1" showInputMessage="1" showErrorMessage="1" errorTitle="不適切な入力です" error="入札説明書を確認してください。_x000a_0 、 1  のいずれかを入力してください。_x000a_もしくは、評価対象ではない項目です。" sqref="W39" xr:uid="{00000000-0002-0000-0200-00000B000000}">
      <formula1>$AB$38:$AC$38</formula1>
    </dataValidation>
    <dataValidation type="list" allowBlank="1" showInputMessage="1" showErrorMessage="1" errorTitle="不適切な入力です" error="入札説明書を確認してください。_x000a_0 、0.5 のいずれかを入力してください。_x000a_もしくは、評価対象ではない項目です。_x000a_" sqref="W38" xr:uid="{00000000-0002-0000-0200-00000D000000}">
      <formula1>$AB$37:$AC$37</formula1>
    </dataValidation>
    <dataValidation type="list" allowBlank="1" showInputMessage="1" showErrorMessage="1" errorTitle="不適切な入力です" error="入札説明書を確認してください。_x000a_0 、1 のいずれかを入力してください。_x000a_もしくは、評価対象ではない項目です。_x000a_" sqref="W35" xr:uid="{00000000-0002-0000-0200-00000E000000}">
      <formula1>#REF!</formula1>
    </dataValidation>
    <dataValidation type="list" allowBlank="1" showInputMessage="1" showErrorMessage="1" errorTitle="不適切な入力です" error="入札説明書を確認してください。_x000a_0 、 1 、1.5 のいずれかを入力してください。_x000a_もしくは、評価対象ではない項目です。_x000a_" sqref="W36" xr:uid="{00000000-0002-0000-0200-00000F000000}">
      <formula1>$AB$35:$AD$35</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3" xr:uid="{00000000-0002-0000-0200-000010000000}">
      <formula1>$AB$42:$AC$42</formula1>
    </dataValidation>
    <dataValidation type="list" allowBlank="1" showInputMessage="1" showErrorMessage="1" errorTitle="不適切な入力です" error="入札説明書を確認してください。_x000a_0、1　のいずれかを入力してください。_x000a_もしくは、評価対象ではない項目です。" sqref="W44" xr:uid="{00000000-0002-0000-0200-000011000000}">
      <formula1>$AB$43:$AC$43</formula1>
    </dataValidation>
    <dataValidation type="list" allowBlank="1" showInputMessage="1" showErrorMessage="1" errorTitle="不適切な入力です" error="入札説明書を確認してください。_x000a_0、0.5、1　のいずれかを入力してください。_x000a_もしくは、評価対象ではない項目です。" sqref="W45" xr:uid="{00000000-0002-0000-0200-000012000000}">
      <formula1>$AB$44:$AD$44</formula1>
    </dataValidation>
  </dataValidations>
  <printOptions horizontalCentered="1"/>
  <pageMargins left="0.39370078740157483" right="0.23622047244094491" top="0.19685039370078741" bottom="0.19685039370078741" header="0.31496062992125984" footer="0.15748031496062992"/>
  <pageSetup paperSize="9" scale="7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4" id="{548AC974-6833-47BD-9DD3-5161C3473E5F}">
            <xm:f>発注者入力!Y29&lt;&gt;""</xm:f>
            <x14:dxf>
              <fill>
                <patternFill>
                  <bgColor rgb="FFFF0000"/>
                </patternFill>
              </fill>
            </x14:dxf>
          </x14:cfRule>
          <xm:sqref>J28:O28</xm:sqref>
        </x14:conditionalFormatting>
        <x14:conditionalFormatting xmlns:xm="http://schemas.microsoft.com/office/excel/2006/main">
          <x14:cfRule type="expression" priority="341" id="{76F87093-B368-4FE0-B762-EA59C1FB86A4}">
            <xm:f>発注者入力!$Y$47&lt;&gt;""</xm:f>
            <x14:dxf>
              <fill>
                <patternFill>
                  <bgColor rgb="FFFF0000"/>
                </patternFill>
              </fill>
            </x14:dxf>
          </x14:cfRule>
          <xm:sqref>J46:O46</xm:sqref>
        </x14:conditionalFormatting>
        <x14:conditionalFormatting xmlns:xm="http://schemas.microsoft.com/office/excel/2006/main">
          <x14:cfRule type="expression" priority="343" id="{14AE9C9E-F95C-44CE-992E-079C32558A98}">
            <xm:f>発注者入力!$Y$57&lt;&gt;""</xm:f>
            <x14:dxf>
              <fill>
                <patternFill>
                  <bgColor rgb="FFFF0000"/>
                </patternFill>
              </fill>
            </x14:dxf>
          </x14:cfRule>
          <xm:sqref>J58:O58</xm:sqref>
        </x14:conditionalFormatting>
      </x14:conditionalFormattings>
    </ext>
    <ext xmlns:x14="http://schemas.microsoft.com/office/spreadsheetml/2009/9/main" uri="{CCE6A557-97BC-4b89-ADB6-D9C93CAAB3DF}">
      <x14:dataValidations xmlns:xm="http://schemas.microsoft.com/office/excel/2006/main" count="34">
        <x14:dataValidation type="list" imeMode="off" allowBlank="1" showInputMessage="1" showErrorMessage="1" errorTitle="不適切な入力です" error="入札説明書を確認してください。_x000a_ 0 、 1 のいずれかを入力してください。_x000a_もしくは、評価対象ではない項目です。_x000a_" xr:uid="{00000000-0002-0000-0200-000013000000}">
          <x14:formula1>
            <xm:f>発注者入力!$AB$27:$AC$27</xm:f>
          </x14:formula1>
          <xm:sqref>R27 W27</xm:sqref>
        </x14:dataValidation>
        <x14:dataValidation type="list" imeMode="off" allowBlank="1" showInputMessage="1" showErrorMessage="1" errorTitle="不適切な入力です" error="入札説明書を確認してください。_x000a_0、0.5、1　のいずれかを入力してください。_x000a_もしくは、評価対象ではない項目です。" xr:uid="{00000000-0002-0000-0200-000014000000}">
          <x14:formula1>
            <xm:f>発注者入力!$AB$28:$AD$28</xm:f>
          </x14:formula1>
          <xm:sqref>R28 W28</xm:sqref>
        </x14:dataValidation>
        <x14:dataValidation type="list" imeMode="off" allowBlank="1" showInputMessage="1" showErrorMessage="1" errorTitle="不適切な入力です" error="入札説明書を確認してください。_x000a_ 0 、 1 、1.5 、2 のいずれかを入力してください。_x000a_もしくは、評価対象ではない項目です。" xr:uid="{00000000-0002-0000-0200-000015000000}">
          <x14:formula1>
            <xm:f>発注者入力!$AB$26:$AM$26</xm:f>
          </x14:formula1>
          <xm:sqref>R26 W26</xm:sqref>
        </x14:dataValidation>
        <x14:dataValidation type="list" allowBlank="1" showInputMessage="1" showErrorMessage="1" errorTitle="不適切な入力です" error="入札説明書を確認してください。_x000a_ 0 、 1 、1.5 、2 のいずれかを入力してください。_x000a_もしくは、評価対象ではない項目です。" xr:uid="{00000000-0002-0000-0200-000016000000}">
          <x14:formula1>
            <xm:f>発注者入力!$AB$30:$AM$30</xm:f>
          </x14:formula1>
          <xm:sqref>R30 W30</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17000000}">
          <x14:formula1>
            <xm:f>発注者入力!$AB$29:$AD$29</xm:f>
          </x14:formula1>
          <xm:sqref>R29 W29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8000000}">
          <x14:formula1>
            <xm:f>発注者入力!$AB$31:$AC$31</xm:f>
          </x14:formula1>
          <xm:sqref>R31 W31</xm:sqref>
        </x14:dataValidation>
        <x14:dataValidation type="list" allowBlank="1" showInputMessage="1" showErrorMessage="1" xr:uid="{00000000-0002-0000-0200-000019000000}">
          <x14:formula1>
            <xm:f>発注者入力!$AB$32:$AC$32</xm:f>
          </x14:formula1>
          <xm:sqref>W32</xm:sqref>
        </x14:dataValidation>
        <x14:dataValidation type="list" allowBlank="1" showInputMessage="1" showErrorMessage="1" xr:uid="{00000000-0002-0000-0200-00001A000000}">
          <x14:formula1>
            <xm:f>発注者入力!$AB$33:$AC$33</xm:f>
          </x14:formula1>
          <xm:sqref>W33</xm:sqref>
        </x14:dataValidation>
        <x14:dataValidation type="list" allowBlank="1" showInputMessage="1" showErrorMessage="1" xr:uid="{00000000-0002-0000-0200-00001B000000}">
          <x14:formula1>
            <xm:f>発注者入力!$AB$34:$AC$34</xm:f>
          </x14:formula1>
          <xm:sqref>R34 W34</xm:sqref>
        </x14:dataValidation>
        <x14:dataValidation type="list" operator="equal" allowBlank="1" showErrorMessage="1" errorTitle="不適切な入力です。" prompt="_x000a_" xr:uid="{00000000-0002-0000-0200-00001C000000}">
          <x14:formula1>
            <xm:f>発注者入力!$AB$47:$AE$47</xm:f>
          </x14:formula1>
          <xm:sqref>W47</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_x000a_" xr:uid="{00000000-0002-0000-0200-00001D000000}">
          <x14:formula1>
            <xm:f>発注者入力!$AB$37:$AC$37</xm:f>
          </x14:formula1>
          <xm:sqref>R37</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E000000}">
          <x14:formula1>
            <xm:f>発注者入力!$AB$48:$AC$48</xm:f>
          </x14:formula1>
          <xm:sqref>R48</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1F000000}">
          <x14:formula1>
            <xm:f>発注者入力!$AB$49:$AC$49</xm:f>
          </x14:formula1>
          <xm:sqref>R49</xm:sqref>
        </x14:dataValidation>
        <x14:dataValidation type="list" allowBlank="1" showInputMessage="1" showErrorMessage="1" errorTitle="不適切な入力です" error="入札説明書を確認してください。_x000a_0 、 1  のいずれかを入力してください。_x000a_もしくは、評価対象ではない項目です。" xr:uid="{00000000-0002-0000-0200-000020000000}">
          <x14:formula1>
            <xm:f>発注者入力!$AB$39:$AC$39</xm:f>
          </x14:formula1>
          <xm:sqref>R39</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1000000}">
          <x14:formula1>
            <xm:f>発注者入力!$AB$50:$AC$50</xm:f>
          </x14:formula1>
          <xm:sqref>W50:W59</xm:sqref>
        </x14:dataValidation>
        <x14:dataValidation type="list" allowBlank="1" showInputMessage="1" showErrorMessage="1" errorTitle="不適切な入力です" error="入札説明書を確認してください。_x000a_0 、0.5 のいずれかを入力してください。_x000a_もしくは、評価対象ではない項目です。_x000a_" xr:uid="{00000000-0002-0000-0200-000022000000}">
          <x14:formula1>
            <xm:f>発注者入力!$AB$38:$AC$38</xm:f>
          </x14:formula1>
          <xm:sqref>R38</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_x000a_" xr:uid="{00000000-0002-0000-0200-000023000000}">
          <x14:formula1>
            <xm:f>発注者入力!$AB$35:$AD$35</xm:f>
          </x14:formula1>
          <xm:sqref>R35</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4000000}">
          <x14:formula1>
            <xm:f>発注者入力!$AB$36:$AC$36</xm:f>
          </x14:formula1>
          <xm:sqref>R36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5000000}">
          <x14:formula1>
            <xm:f>発注者入力!$AB$43:$AC$43</xm:f>
          </x14:formula1>
          <xm:sqref>R43</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00000000-0002-0000-0200-000026000000}">
          <x14:formula1>
            <xm:f>発注者入力!$AB$44:$AC$44</xm:f>
          </x14:formula1>
          <xm:sqref>R44</xm:sqref>
        </x14:dataValidation>
        <x14:dataValidation type="list" allowBlank="1" showInputMessage="1" showErrorMessage="1" errorTitle="不適切な入力です" error="入札説明書を確認してください。_x000a_0、0.5、1　のいずれかを入力してください。_x000a_もしくは、評価対象ではない項目です。" xr:uid="{00000000-0002-0000-0200-000027000000}">
          <x14:formula1>
            <xm:f>発注者入力!$AB$45:$AD$45</xm:f>
          </x14:formula1>
          <xm:sqref>R45:R46</xm:sqref>
        </x14:dataValidation>
        <x14:dataValidation type="list" allowBlank="1" showInputMessage="1" showErrorMessage="1" errorTitle="不適切な入力です" error="入札説明書を確認してください。_x000a_もしくは、評価対象ではない項目です。" xr:uid="{00000000-0002-0000-0200-000028000000}">
          <x14:formula1>
            <xm:f>発注者入力!$AB$46:$AD$46</xm:f>
          </x14:formula1>
          <xm:sqref>W46</xm:sqref>
        </x14:dataValidation>
        <x14:dataValidation type="list" allowBlank="1" showInputMessage="1" showErrorMessage="1" errorTitle="不適切な入力です" error="入札説明書を確認してください。_x000a_0 、 1 、1.5 のいずれかを入力してください。_x000a_もしくは、評価対象ではない項目です。_x000a_" xr:uid="{00000000-0002-0000-0200-000029000000}">
          <x14:formula1>
            <xm:f>発注者入力!$AB$47:$AE$47</xm:f>
          </x14:formula1>
          <xm:sqref>R47</xm:sqref>
        </x14:dataValidation>
        <x14:dataValidation type="list" allowBlank="1" showInputMessage="1" showErrorMessage="1" xr:uid="{00000000-0002-0000-0200-00002A000000}">
          <x14:formula1>
            <xm:f>発注者入力!$AB$32:$AH$32</xm:f>
          </x14:formula1>
          <xm:sqref>R32</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B000000}">
          <x14:formula1>
            <xm:f>発注者入力!$AB$54:$AD$54</xm:f>
          </x14:formula1>
          <xm:sqref>R54</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00000000-0002-0000-0200-00002C000000}">
          <x14:formula1>
            <xm:f>発注者入力!$AB$55:$AD$55</xm:f>
          </x14:formula1>
          <xm:sqref>R55</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D000000}">
          <x14:formula1>
            <xm:f>発注者入力!$AB$53:$AC$53</xm:f>
          </x14:formula1>
          <xm:sqref>R53</xm:sqref>
        </x14:dataValidation>
        <x14:dataValidation type="list" allowBlank="1" showInputMessage="1" showErrorMessage="1" errorTitle="不適切な入力です" error="入札説明書を確認してください。_x000a_0 、1 のいずれかを入力してください。_x000a_もしくは、評価対象ではない項目です。" xr:uid="{00000000-0002-0000-0200-00002E000000}">
          <x14:formula1>
            <xm:f>発注者入力!$AB$52:$AC$52</xm:f>
          </x14:formula1>
          <xm:sqref>R51:R52</xm:sqref>
        </x14:dataValidation>
        <x14:dataValidation type="list" allowBlank="1" showInputMessage="1" showErrorMessage="1" errorTitle="不適切な入力です" error="入札説明書を確認してください。_x000a_もしくは、評価対象ではない項目です。" xr:uid="{00000000-0002-0000-0200-000030000000}">
          <x14:formula1>
            <xm:f>発注者入力!$AB$58:$AC$58</xm:f>
          </x14:formula1>
          <xm:sqref>R58</xm:sqref>
        </x14:dataValidation>
        <x14:dataValidation type="list" allowBlank="1" showErrorMessage="1" errorTitle="不適切な入力です" error="入札説明書を確認してください。_x000a_0、1　のいずれかを入力してください。_x000a_もしくは、評価対象ではない項目です。_x000a_" promptTitle="入力の注意" prompt="・過去1年度間に３件以上の難工事完了実績がある→３点_x000a_・過去1年度間に２件の難工事完了実績がある→２点_x000a_・過去1年度間に１件の難工事完了実績がある→１点_x000a_・難工事完了実績がない→０点" xr:uid="{00000000-0002-0000-0200-000031000000}">
          <x14:formula1>
            <xm:f>発注者入力!$AB$59:$AC$59</xm:f>
          </x14:formula1>
          <xm:sqref>R59</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_x000a_" xr:uid="{00000000-0002-0000-0200-000032000000}">
          <x14:formula1>
            <xm:f>発注者入力!$AB$57:$AE$57</xm:f>
          </x14:formula1>
          <xm:sqref>R57</xm:sqref>
        </x14:dataValidation>
        <x14:dataValidation type="list" allowBlank="1" showInputMessage="1" showErrorMessage="1" xr:uid="{E48352F5-68C2-4E57-8AA2-FBA5B6E3203F}">
          <x14:formula1>
            <xm:f>発注者入力!$AB$33:$AD$33</xm:f>
          </x14:formula1>
          <xm:sqref>R33</xm:sqref>
        </x14:dataValidation>
        <x14:dataValidation type="list" allowBlank="1" showInputMessage="1" showErrorMessage="1" errorTitle="不適切な入力です" error="入札説明書を確認してください。_x000a_0 、0.5 、1 のいずれかを入力してください。_x000a_もしくは、評価対象ではない項目です。" xr:uid="{8F4D46BD-86DF-433E-B406-CD8C8FE42F73}">
          <x14:formula1>
            <xm:f>発注者入力!$AB$56:$AC$56</xm:f>
          </x14:formula1>
          <xm:sqref>R56</xm:sqref>
        </x14:dataValidation>
        <x14:dataValidation type="list" allowBlank="1" showInputMessage="1" showErrorMessage="1" errorTitle="不適切な入力です" error="入札説明書を確認してください。_x000a_0、1　のいずれかを入力してください。_x000a_もしくは、評価対象ではない項目です。" xr:uid="{36543C6B-97FB-4815-B6FB-0092B6F14406}">
          <x14:formula1>
            <xm:f>発注者入力!$AB$50:$AC$50</xm:f>
          </x14:formula1>
          <xm:sqref>R50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N146"/>
  <sheetViews>
    <sheetView view="pageBreakPreview" zoomScaleSheetLayoutView="100" workbookViewId="0">
      <selection activeCell="G18" sqref="G18"/>
    </sheetView>
  </sheetViews>
  <sheetFormatPr defaultColWidth="9" defaultRowHeight="13.2"/>
  <cols>
    <col min="1" max="1" width="4.33203125" style="160" customWidth="1"/>
    <col min="2" max="2" width="22.88671875" style="160" customWidth="1"/>
    <col min="3" max="3" width="10.6640625" style="160" customWidth="1"/>
    <col min="4" max="4" width="4.33203125" style="160" customWidth="1"/>
    <col min="5" max="5" width="10.6640625" style="160" customWidth="1"/>
    <col min="6" max="6" width="9.6640625" style="160" customWidth="1"/>
    <col min="7" max="7" width="17.44140625" style="160" customWidth="1"/>
    <col min="8" max="8" width="13.21875" style="160" customWidth="1"/>
    <col min="9" max="9" width="11.21875" style="160" customWidth="1"/>
    <col min="10" max="16384" width="9" style="160"/>
  </cols>
  <sheetData>
    <row r="1" spans="1:12" ht="15" customHeight="1">
      <c r="A1" s="162"/>
      <c r="B1" s="162"/>
      <c r="C1" s="162"/>
      <c r="D1" s="162"/>
      <c r="E1" s="162"/>
      <c r="F1" s="162"/>
      <c r="G1" s="162"/>
      <c r="H1" s="162"/>
    </row>
    <row r="2" spans="1:12" ht="14.4">
      <c r="A2" s="162"/>
      <c r="B2" s="162"/>
      <c r="C2" s="162"/>
      <c r="D2" s="162"/>
      <c r="E2" s="162"/>
      <c r="F2" s="162"/>
      <c r="G2" s="162"/>
      <c r="H2" s="162"/>
    </row>
    <row r="3" spans="1:12" ht="14.4">
      <c r="A3" s="162"/>
      <c r="B3" s="162"/>
      <c r="C3" s="162"/>
      <c r="D3" s="162"/>
      <c r="E3" s="162"/>
      <c r="F3" s="162"/>
      <c r="G3" s="162"/>
      <c r="H3" s="162"/>
    </row>
    <row r="4" spans="1:12" ht="14.4">
      <c r="A4" s="162"/>
      <c r="B4" s="162"/>
      <c r="C4" s="162"/>
      <c r="D4" s="162"/>
      <c r="E4" s="162"/>
      <c r="F4" s="162"/>
      <c r="G4" s="162"/>
      <c r="H4" s="162"/>
    </row>
    <row r="5" spans="1:12" ht="15" customHeight="1">
      <c r="A5" s="163" t="s">
        <v>102</v>
      </c>
      <c r="B5" s="162"/>
      <c r="C5" s="162"/>
      <c r="D5" s="162"/>
      <c r="E5" s="162"/>
      <c r="F5" s="162"/>
      <c r="G5" s="162"/>
      <c r="H5" s="162"/>
    </row>
    <row r="6" spans="1:12" ht="15" customHeight="1">
      <c r="A6" s="162"/>
      <c r="B6" s="162" t="str">
        <f>発注者入力!B9</f>
        <v>春日部市長　あて</v>
      </c>
      <c r="C6" s="162"/>
      <c r="D6" s="162"/>
      <c r="E6" s="162"/>
      <c r="F6" s="162"/>
      <c r="G6" s="162"/>
      <c r="H6" s="162"/>
    </row>
    <row r="7" spans="1:12" ht="14.4">
      <c r="A7" s="162"/>
      <c r="B7" s="162"/>
      <c r="C7" s="162"/>
      <c r="D7" s="162"/>
      <c r="E7" s="162"/>
      <c r="F7" s="162"/>
      <c r="G7" s="162"/>
      <c r="H7" s="162"/>
    </row>
    <row r="8" spans="1:12" ht="14.4">
      <c r="A8" s="162"/>
      <c r="B8" s="162"/>
      <c r="C8" s="162"/>
      <c r="D8" s="162"/>
      <c r="E8" s="162"/>
      <c r="F8" s="162"/>
      <c r="G8" s="162"/>
      <c r="H8" s="162"/>
    </row>
    <row r="9" spans="1:12" ht="23.1" customHeight="1">
      <c r="A9" s="162"/>
      <c r="B9" s="162"/>
      <c r="C9" s="162"/>
      <c r="D9" s="162"/>
      <c r="E9" s="162"/>
      <c r="F9" s="170" t="s">
        <v>103</v>
      </c>
      <c r="G9" s="347"/>
      <c r="H9" s="347"/>
      <c r="J9" s="348"/>
      <c r="K9" s="348"/>
      <c r="L9" s="348"/>
    </row>
    <row r="10" spans="1:12" ht="23.1" customHeight="1">
      <c r="A10" s="162"/>
      <c r="B10" s="162"/>
      <c r="C10" s="162"/>
      <c r="D10" s="162"/>
      <c r="E10" s="162"/>
      <c r="F10" s="171" t="s">
        <v>104</v>
      </c>
      <c r="G10" s="347"/>
      <c r="H10" s="347"/>
      <c r="J10" s="348"/>
      <c r="K10" s="348"/>
      <c r="L10" s="348"/>
    </row>
    <row r="11" spans="1:12" ht="23.1" customHeight="1">
      <c r="A11" s="162"/>
      <c r="B11" s="162"/>
      <c r="C11" s="162"/>
      <c r="D11" s="162"/>
      <c r="E11" s="162"/>
      <c r="F11" s="170" t="s">
        <v>105</v>
      </c>
      <c r="G11" s="347"/>
      <c r="H11" s="347"/>
      <c r="J11" s="348"/>
      <c r="K11" s="348"/>
      <c r="L11" s="348"/>
    </row>
    <row r="12" spans="1:12" ht="14.4">
      <c r="A12" s="162"/>
      <c r="B12" s="162"/>
      <c r="C12" s="162"/>
      <c r="D12" s="162"/>
      <c r="E12" s="162"/>
      <c r="F12" s="162"/>
      <c r="G12" s="162"/>
      <c r="H12" s="162"/>
    </row>
    <row r="13" spans="1:12" ht="20.100000000000001" customHeight="1">
      <c r="A13" s="162"/>
      <c r="B13" s="162"/>
      <c r="C13" s="162"/>
      <c r="D13" s="162"/>
      <c r="E13" s="162"/>
      <c r="F13" s="162"/>
      <c r="G13" s="162"/>
      <c r="H13" s="162"/>
    </row>
    <row r="14" spans="1:12" s="161" customFormat="1" ht="20.100000000000001" customHeight="1">
      <c r="A14" s="349" t="s">
        <v>106</v>
      </c>
      <c r="B14" s="349"/>
      <c r="C14" s="349"/>
      <c r="D14" s="349"/>
      <c r="E14" s="349"/>
      <c r="F14" s="349"/>
      <c r="G14" s="349"/>
      <c r="H14" s="349"/>
      <c r="I14" s="172"/>
      <c r="J14" s="172"/>
      <c r="K14" s="172"/>
      <c r="L14" s="172"/>
    </row>
    <row r="15" spans="1:12" ht="20.100000000000001" customHeight="1">
      <c r="A15" s="162"/>
      <c r="B15" s="162"/>
      <c r="C15" s="162"/>
      <c r="D15" s="162"/>
      <c r="E15" s="162"/>
      <c r="F15" s="162"/>
      <c r="G15" s="162"/>
      <c r="H15" s="162"/>
    </row>
    <row r="16" spans="1:12" ht="20.100000000000001" customHeight="1">
      <c r="A16" s="162"/>
      <c r="B16" s="162"/>
      <c r="C16" s="162"/>
      <c r="D16" s="162"/>
      <c r="E16" s="162"/>
      <c r="F16" s="162"/>
      <c r="G16" s="162"/>
      <c r="H16" s="162"/>
    </row>
    <row r="17" spans="1:14" ht="60" customHeight="1">
      <c r="A17" s="350" t="str">
        <f>"「"&amp;発注者入力!E20&amp;"」について、春日部市建設工事低入札価格取扱要綱第２条第１項第5号の低価格入札者となった場合、第11条に規定する調査については下記のとおり申し出ます。"</f>
        <v>「Ａ２１号橋架け替え（Ｒ８）下部工工事」について、春日部市建設工事低入札価格取扱要綱第２条第１項第5号の低価格入札者となった場合、第11条に規定する調査については下記のとおり申し出ます。</v>
      </c>
      <c r="B17" s="350"/>
      <c r="C17" s="350"/>
      <c r="D17" s="350"/>
      <c r="E17" s="350"/>
      <c r="F17" s="350"/>
      <c r="G17" s="350"/>
      <c r="H17" s="350"/>
      <c r="I17" s="173"/>
      <c r="J17" s="173"/>
      <c r="K17" s="173"/>
      <c r="L17" s="173"/>
    </row>
    <row r="18" spans="1:14" ht="20.100000000000001" customHeight="1">
      <c r="A18" s="162"/>
      <c r="B18" s="162"/>
      <c r="C18" s="162"/>
      <c r="D18" s="162"/>
      <c r="E18" s="162"/>
      <c r="F18" s="162"/>
      <c r="G18" s="162"/>
      <c r="H18" s="162"/>
    </row>
    <row r="19" spans="1:14" ht="20.100000000000001" customHeight="1">
      <c r="A19" s="162"/>
      <c r="B19" s="162"/>
      <c r="C19" s="162"/>
      <c r="D19" s="162"/>
      <c r="E19" s="162"/>
      <c r="F19" s="162"/>
      <c r="G19" s="162"/>
      <c r="H19" s="162"/>
    </row>
    <row r="20" spans="1:14" ht="20.100000000000001" customHeight="1">
      <c r="A20" s="351" t="s">
        <v>107</v>
      </c>
      <c r="B20" s="351"/>
      <c r="C20" s="351"/>
      <c r="D20" s="351"/>
      <c r="E20" s="351"/>
      <c r="F20" s="351"/>
      <c r="G20" s="351"/>
      <c r="H20" s="351"/>
      <c r="I20" s="174"/>
      <c r="J20" s="174"/>
      <c r="K20" s="174"/>
      <c r="L20" s="174"/>
      <c r="N20" s="176"/>
    </row>
    <row r="21" spans="1:14" ht="20.100000000000001" customHeight="1">
      <c r="A21" s="162"/>
      <c r="B21" s="162"/>
      <c r="C21" s="162"/>
      <c r="D21" s="162"/>
      <c r="E21" s="162"/>
      <c r="F21" s="162"/>
      <c r="G21" s="162"/>
      <c r="H21" s="162"/>
    </row>
    <row r="22" spans="1:14" ht="20.100000000000001" customHeight="1">
      <c r="A22" s="165"/>
      <c r="B22" s="162" t="s">
        <v>108</v>
      </c>
      <c r="C22" s="162"/>
      <c r="D22" s="162"/>
      <c r="E22" s="162"/>
      <c r="F22" s="162"/>
      <c r="G22" s="162"/>
      <c r="H22" s="162"/>
    </row>
    <row r="23" spans="1:14" ht="20.100000000000001" customHeight="1">
      <c r="A23" s="162"/>
      <c r="B23" s="162" t="s">
        <v>109</v>
      </c>
      <c r="C23" s="162"/>
      <c r="D23" s="162"/>
      <c r="E23" s="162"/>
      <c r="F23" s="162"/>
      <c r="G23" s="162"/>
      <c r="H23" s="162"/>
    </row>
    <row r="24" spans="1:14" ht="20.100000000000001" customHeight="1">
      <c r="A24" s="162"/>
      <c r="B24" s="162"/>
      <c r="C24" s="162"/>
      <c r="D24" s="162"/>
      <c r="E24" s="162"/>
      <c r="F24" s="162"/>
      <c r="G24" s="162"/>
      <c r="H24" s="162"/>
    </row>
    <row r="25" spans="1:14" ht="20.100000000000001" customHeight="1">
      <c r="A25" s="165"/>
      <c r="B25" s="162" t="s">
        <v>110</v>
      </c>
      <c r="C25" s="162"/>
      <c r="D25" s="162"/>
      <c r="E25" s="162"/>
      <c r="F25" s="162"/>
      <c r="G25" s="162"/>
      <c r="H25" s="162"/>
    </row>
    <row r="26" spans="1:14" ht="20.100000000000001" customHeight="1">
      <c r="A26" s="162"/>
      <c r="B26" s="162"/>
      <c r="C26" s="162"/>
      <c r="D26" s="162"/>
      <c r="E26" s="162"/>
      <c r="F26" s="162"/>
      <c r="G26" s="162"/>
      <c r="H26" s="162"/>
    </row>
    <row r="27" spans="1:14" ht="20.100000000000001" customHeight="1">
      <c r="A27" s="162"/>
      <c r="B27" s="162"/>
      <c r="C27" s="162"/>
      <c r="D27" s="162"/>
      <c r="E27" s="162"/>
      <c r="F27" s="162"/>
      <c r="G27" s="162"/>
      <c r="H27" s="162"/>
    </row>
    <row r="28" spans="1:14" ht="20.100000000000001" customHeight="1">
      <c r="A28" s="162"/>
      <c r="B28" s="162" t="s">
        <v>89</v>
      </c>
      <c r="C28" s="162"/>
      <c r="D28" s="162"/>
      <c r="E28" s="162"/>
      <c r="F28" s="162"/>
      <c r="G28" s="162"/>
      <c r="H28" s="162"/>
    </row>
    <row r="29" spans="1:14" ht="20.100000000000001" customHeight="1">
      <c r="A29" s="162"/>
      <c r="B29" s="169" t="s">
        <v>8</v>
      </c>
      <c r="C29" s="169"/>
      <c r="D29" s="169"/>
      <c r="E29" s="169"/>
      <c r="F29" s="169"/>
      <c r="G29" s="169"/>
      <c r="H29" s="162"/>
    </row>
    <row r="30" spans="1:14" ht="20.100000000000001" customHeight="1">
      <c r="A30" s="162"/>
      <c r="B30" s="169" t="s">
        <v>111</v>
      </c>
      <c r="C30" s="169"/>
      <c r="D30" s="169"/>
      <c r="E30" s="169"/>
      <c r="F30" s="169"/>
      <c r="G30" s="169"/>
      <c r="H30" s="162"/>
    </row>
    <row r="31" spans="1:14" ht="38.25" customHeight="1">
      <c r="A31" s="166"/>
      <c r="B31" s="352" t="s">
        <v>112</v>
      </c>
      <c r="C31" s="352"/>
      <c r="D31" s="352"/>
      <c r="E31" s="352"/>
      <c r="F31" s="352"/>
      <c r="G31" s="352"/>
      <c r="H31" s="164"/>
      <c r="I31" s="175"/>
      <c r="J31" s="175"/>
      <c r="K31" s="175"/>
    </row>
    <row r="32" spans="1:14" ht="14.4">
      <c r="A32" s="162"/>
      <c r="B32" s="352" t="s">
        <v>119</v>
      </c>
      <c r="C32" s="352"/>
      <c r="D32" s="352"/>
      <c r="E32" s="352"/>
      <c r="F32" s="352"/>
      <c r="G32" s="352"/>
      <c r="H32" s="162"/>
    </row>
    <row r="33" spans="1:8" ht="14.4">
      <c r="A33" s="162"/>
      <c r="B33" s="162"/>
      <c r="C33" s="162"/>
      <c r="D33" s="162"/>
      <c r="E33" s="162"/>
      <c r="F33" s="162"/>
      <c r="G33" s="162"/>
      <c r="H33" s="162"/>
    </row>
    <row r="34" spans="1:8" ht="15" customHeight="1">
      <c r="A34" s="162"/>
      <c r="B34" s="162"/>
      <c r="C34" s="162"/>
      <c r="D34" s="162"/>
      <c r="E34" s="162"/>
      <c r="F34" s="162"/>
      <c r="G34" s="162"/>
      <c r="H34" s="162"/>
    </row>
    <row r="35" spans="1:8" ht="14.4">
      <c r="A35" s="162"/>
      <c r="B35" s="162"/>
      <c r="C35" s="162"/>
      <c r="D35" s="162"/>
      <c r="E35" s="162"/>
      <c r="F35" s="162"/>
      <c r="G35" s="162"/>
      <c r="H35" s="162"/>
    </row>
    <row r="36" spans="1:8" ht="15" customHeight="1">
      <c r="A36" s="167"/>
      <c r="B36" s="167"/>
      <c r="C36" s="167"/>
      <c r="D36" s="167"/>
      <c r="E36" s="167"/>
      <c r="F36" s="167"/>
      <c r="G36" s="167"/>
      <c r="H36" s="167"/>
    </row>
    <row r="37" spans="1:8" ht="30" customHeight="1">
      <c r="A37" s="168"/>
      <c r="B37" s="168"/>
      <c r="C37" s="168"/>
      <c r="D37" s="168"/>
      <c r="E37" s="168"/>
      <c r="F37" s="168"/>
      <c r="G37" s="168"/>
      <c r="H37" s="168"/>
    </row>
    <row r="38" spans="1:8" ht="30" customHeight="1">
      <c r="A38" s="168"/>
      <c r="B38" s="168"/>
      <c r="C38" s="168"/>
      <c r="D38" s="168"/>
      <c r="E38" s="168"/>
      <c r="F38" s="168"/>
      <c r="G38" s="168"/>
      <c r="H38" s="168"/>
    </row>
    <row r="39" spans="1:8" ht="30" customHeight="1">
      <c r="A39" s="168"/>
      <c r="B39" s="168"/>
      <c r="C39" s="168"/>
      <c r="D39" s="168"/>
      <c r="E39" s="168"/>
      <c r="F39" s="168"/>
      <c r="G39" s="168"/>
      <c r="H39" s="168"/>
    </row>
    <row r="40" spans="1:8" ht="30" customHeight="1">
      <c r="A40" s="168"/>
      <c r="B40" s="168"/>
      <c r="C40" s="168"/>
      <c r="D40" s="168"/>
      <c r="E40" s="168"/>
      <c r="F40" s="168"/>
      <c r="G40" s="168"/>
      <c r="H40" s="168"/>
    </row>
    <row r="41" spans="1:8" ht="15" customHeight="1">
      <c r="A41" s="168"/>
      <c r="B41" s="168"/>
      <c r="C41" s="168"/>
      <c r="D41" s="168"/>
      <c r="E41" s="168"/>
      <c r="F41" s="168"/>
      <c r="G41" s="168"/>
      <c r="H41" s="168"/>
    </row>
    <row r="42" spans="1:8">
      <c r="A42" s="168"/>
      <c r="B42" s="168"/>
      <c r="C42" s="168"/>
      <c r="D42" s="168"/>
      <c r="E42" s="168"/>
      <c r="F42" s="168"/>
      <c r="G42" s="168"/>
      <c r="H42" s="168"/>
    </row>
    <row r="43" spans="1:8" ht="15" customHeight="1">
      <c r="A43" s="168"/>
      <c r="B43" s="168"/>
      <c r="C43" s="168"/>
      <c r="D43" s="168"/>
      <c r="E43" s="168"/>
      <c r="F43" s="168"/>
      <c r="G43" s="168"/>
      <c r="H43" s="168"/>
    </row>
    <row r="44" spans="1:8">
      <c r="A44" s="168"/>
      <c r="B44" s="168"/>
      <c r="C44" s="168"/>
      <c r="D44" s="168"/>
      <c r="E44" s="168"/>
      <c r="F44" s="168"/>
      <c r="G44" s="168"/>
      <c r="H44" s="168"/>
    </row>
    <row r="45" spans="1:8">
      <c r="A45" s="168"/>
      <c r="B45" s="168"/>
      <c r="C45" s="168"/>
      <c r="D45" s="168"/>
      <c r="E45" s="168"/>
      <c r="F45" s="168"/>
      <c r="G45" s="168"/>
      <c r="H45" s="168"/>
    </row>
    <row r="46" spans="1:8">
      <c r="A46" s="168"/>
      <c r="B46" s="168"/>
      <c r="C46" s="168"/>
      <c r="D46" s="168"/>
      <c r="E46" s="168"/>
      <c r="F46" s="168"/>
      <c r="G46" s="168"/>
      <c r="H46" s="168"/>
    </row>
    <row r="47" spans="1:8">
      <c r="A47" s="168"/>
      <c r="B47" s="168"/>
      <c r="C47" s="168"/>
      <c r="D47" s="168"/>
      <c r="E47" s="168"/>
      <c r="F47" s="168"/>
      <c r="G47" s="168"/>
      <c r="H47" s="168"/>
    </row>
    <row r="48" spans="1:8">
      <c r="A48" s="168"/>
      <c r="B48" s="168"/>
      <c r="C48" s="168"/>
      <c r="D48" s="168"/>
      <c r="E48" s="168"/>
      <c r="F48" s="168"/>
      <c r="G48" s="168"/>
      <c r="H48" s="168"/>
    </row>
    <row r="49" spans="1:8">
      <c r="A49" s="168"/>
      <c r="B49" s="168"/>
      <c r="C49" s="168"/>
      <c r="D49" s="168"/>
      <c r="E49" s="168"/>
      <c r="F49" s="168"/>
      <c r="G49" s="168"/>
      <c r="H49" s="168"/>
    </row>
    <row r="50" spans="1:8">
      <c r="A50" s="168"/>
      <c r="B50" s="168"/>
      <c r="C50" s="168"/>
      <c r="D50" s="168"/>
      <c r="E50" s="168"/>
      <c r="F50" s="168"/>
      <c r="G50" s="168"/>
      <c r="H50" s="168"/>
    </row>
    <row r="51" spans="1:8">
      <c r="A51" s="168"/>
      <c r="B51" s="168"/>
      <c r="C51" s="168"/>
      <c r="D51" s="168"/>
      <c r="E51" s="168"/>
      <c r="F51" s="168"/>
      <c r="G51" s="168"/>
      <c r="H51" s="168"/>
    </row>
    <row r="52" spans="1:8">
      <c r="A52" s="168"/>
      <c r="B52" s="168"/>
      <c r="C52" s="168"/>
      <c r="D52" s="168"/>
      <c r="E52" s="168"/>
      <c r="F52" s="168"/>
      <c r="G52" s="168"/>
      <c r="H52" s="168"/>
    </row>
    <row r="53" spans="1:8">
      <c r="A53" s="168"/>
      <c r="B53" s="168"/>
      <c r="C53" s="168"/>
      <c r="D53" s="168"/>
      <c r="E53" s="168"/>
      <c r="F53" s="168"/>
      <c r="G53" s="168"/>
      <c r="H53" s="168"/>
    </row>
    <row r="54" spans="1:8">
      <c r="A54" s="168"/>
      <c r="B54" s="168"/>
      <c r="C54" s="168"/>
      <c r="D54" s="168"/>
      <c r="E54" s="168"/>
      <c r="F54" s="168"/>
      <c r="G54" s="168"/>
      <c r="H54" s="168"/>
    </row>
    <row r="55" spans="1:8">
      <c r="A55" s="168"/>
      <c r="B55" s="168"/>
      <c r="C55" s="168"/>
      <c r="D55" s="168"/>
      <c r="E55" s="168"/>
      <c r="F55" s="168"/>
      <c r="G55" s="168"/>
      <c r="H55" s="168"/>
    </row>
    <row r="56" spans="1:8">
      <c r="A56" s="168"/>
      <c r="B56" s="168"/>
      <c r="C56" s="168"/>
      <c r="D56" s="168"/>
      <c r="E56" s="168"/>
      <c r="F56" s="168"/>
      <c r="G56" s="168"/>
      <c r="H56" s="168"/>
    </row>
    <row r="57" spans="1:8">
      <c r="A57" s="168"/>
      <c r="B57" s="168"/>
      <c r="C57" s="168"/>
      <c r="D57" s="168"/>
      <c r="E57" s="168"/>
      <c r="F57" s="168"/>
      <c r="G57" s="168"/>
      <c r="H57" s="168"/>
    </row>
    <row r="58" spans="1:8">
      <c r="A58" s="168"/>
      <c r="B58" s="168"/>
      <c r="C58" s="168"/>
      <c r="D58" s="168"/>
      <c r="E58" s="168"/>
      <c r="F58" s="168"/>
      <c r="G58" s="168"/>
      <c r="H58" s="168"/>
    </row>
    <row r="59" spans="1:8">
      <c r="A59" s="168"/>
      <c r="B59" s="168"/>
      <c r="C59" s="168"/>
      <c r="D59" s="168"/>
      <c r="E59" s="168"/>
      <c r="F59" s="168"/>
      <c r="G59" s="168"/>
      <c r="H59" s="168"/>
    </row>
    <row r="60" spans="1:8">
      <c r="A60" s="168"/>
      <c r="B60" s="168"/>
      <c r="C60" s="168"/>
      <c r="D60" s="168"/>
      <c r="E60" s="168"/>
      <c r="F60" s="168"/>
      <c r="G60" s="168"/>
      <c r="H60" s="168"/>
    </row>
    <row r="61" spans="1:8">
      <c r="A61" s="168"/>
      <c r="B61" s="168"/>
      <c r="C61" s="168"/>
      <c r="D61" s="168"/>
      <c r="E61" s="168"/>
      <c r="F61" s="168"/>
      <c r="G61" s="168"/>
      <c r="H61" s="168"/>
    </row>
    <row r="62" spans="1:8">
      <c r="A62" s="168"/>
      <c r="B62" s="168"/>
      <c r="C62" s="168"/>
      <c r="D62" s="168"/>
      <c r="E62" s="168"/>
      <c r="F62" s="168"/>
      <c r="G62" s="168"/>
      <c r="H62" s="168"/>
    </row>
    <row r="63" spans="1:8">
      <c r="A63" s="168"/>
      <c r="B63" s="168"/>
      <c r="C63" s="168"/>
      <c r="D63" s="168"/>
      <c r="E63" s="168"/>
      <c r="F63" s="168"/>
      <c r="G63" s="168"/>
      <c r="H63" s="168"/>
    </row>
    <row r="64" spans="1:8">
      <c r="A64" s="168"/>
      <c r="B64" s="168"/>
      <c r="C64" s="168"/>
      <c r="D64" s="168"/>
      <c r="E64" s="168"/>
      <c r="F64" s="168"/>
      <c r="G64" s="168"/>
      <c r="H64" s="168"/>
    </row>
    <row r="65" spans="1:8">
      <c r="A65" s="168"/>
      <c r="B65" s="168"/>
      <c r="C65" s="168"/>
      <c r="D65" s="168"/>
      <c r="E65" s="168"/>
      <c r="F65" s="168"/>
      <c r="G65" s="168"/>
      <c r="H65" s="168"/>
    </row>
    <row r="66" spans="1:8">
      <c r="A66" s="168"/>
      <c r="B66" s="168"/>
      <c r="C66" s="168"/>
      <c r="D66" s="168"/>
      <c r="E66" s="168"/>
      <c r="F66" s="168"/>
      <c r="G66" s="168"/>
      <c r="H66" s="168"/>
    </row>
    <row r="67" spans="1:8">
      <c r="A67" s="168"/>
      <c r="B67" s="168"/>
      <c r="C67" s="168"/>
      <c r="D67" s="168"/>
      <c r="E67" s="168"/>
      <c r="F67" s="168"/>
      <c r="G67" s="168"/>
      <c r="H67" s="168"/>
    </row>
    <row r="68" spans="1:8">
      <c r="A68" s="168"/>
      <c r="B68" s="168"/>
      <c r="C68" s="168"/>
      <c r="D68" s="168"/>
      <c r="E68" s="168"/>
      <c r="F68" s="168"/>
      <c r="G68" s="168"/>
      <c r="H68" s="168"/>
    </row>
    <row r="69" spans="1:8">
      <c r="A69" s="168"/>
      <c r="B69" s="168"/>
      <c r="C69" s="168"/>
      <c r="D69" s="168"/>
      <c r="E69" s="168"/>
      <c r="F69" s="168"/>
      <c r="G69" s="168"/>
      <c r="H69" s="168"/>
    </row>
    <row r="70" spans="1:8">
      <c r="A70" s="168"/>
      <c r="B70" s="168"/>
      <c r="C70" s="168"/>
      <c r="D70" s="168"/>
      <c r="E70" s="168"/>
      <c r="F70" s="168"/>
      <c r="G70" s="168"/>
      <c r="H70" s="168"/>
    </row>
    <row r="71" spans="1:8">
      <c r="A71" s="168"/>
      <c r="B71" s="168"/>
      <c r="C71" s="168"/>
      <c r="D71" s="168"/>
      <c r="E71" s="168"/>
      <c r="F71" s="168"/>
      <c r="G71" s="168"/>
      <c r="H71" s="168"/>
    </row>
    <row r="72" spans="1:8">
      <c r="A72" s="168"/>
      <c r="B72" s="168"/>
      <c r="C72" s="168"/>
      <c r="D72" s="168"/>
      <c r="E72" s="168"/>
      <c r="F72" s="168"/>
      <c r="G72" s="168"/>
      <c r="H72" s="168"/>
    </row>
    <row r="73" spans="1:8">
      <c r="A73" s="168"/>
      <c r="B73" s="168"/>
      <c r="C73" s="168"/>
      <c r="D73" s="168"/>
      <c r="E73" s="168"/>
      <c r="F73" s="168"/>
      <c r="G73" s="168"/>
      <c r="H73" s="168"/>
    </row>
    <row r="74" spans="1:8">
      <c r="A74" s="168"/>
      <c r="B74" s="168"/>
      <c r="C74" s="168"/>
      <c r="D74" s="168"/>
      <c r="E74" s="168"/>
      <c r="F74" s="168"/>
      <c r="G74" s="168"/>
      <c r="H74" s="168"/>
    </row>
    <row r="75" spans="1:8">
      <c r="A75" s="168"/>
      <c r="B75" s="168"/>
      <c r="C75" s="168"/>
      <c r="D75" s="168"/>
      <c r="E75" s="168"/>
      <c r="F75" s="168"/>
      <c r="G75" s="168"/>
      <c r="H75" s="168"/>
    </row>
    <row r="76" spans="1:8">
      <c r="A76" s="168"/>
      <c r="B76" s="168"/>
      <c r="C76" s="168"/>
      <c r="D76" s="168"/>
      <c r="E76" s="168"/>
      <c r="F76" s="168"/>
      <c r="G76" s="168"/>
      <c r="H76" s="168"/>
    </row>
    <row r="77" spans="1:8">
      <c r="A77" s="168"/>
      <c r="B77" s="168"/>
      <c r="C77" s="168"/>
      <c r="D77" s="168"/>
      <c r="E77" s="168"/>
      <c r="F77" s="168"/>
      <c r="G77" s="168"/>
      <c r="H77" s="168"/>
    </row>
    <row r="78" spans="1:8">
      <c r="A78" s="168"/>
      <c r="B78" s="168"/>
      <c r="C78" s="168"/>
      <c r="D78" s="168"/>
      <c r="E78" s="168"/>
      <c r="F78" s="168"/>
      <c r="G78" s="168"/>
      <c r="H78" s="168"/>
    </row>
    <row r="79" spans="1:8">
      <c r="A79" s="168"/>
      <c r="B79" s="168"/>
      <c r="C79" s="168"/>
      <c r="D79" s="168"/>
      <c r="E79" s="168"/>
      <c r="F79" s="168"/>
      <c r="G79" s="168"/>
      <c r="H79" s="168"/>
    </row>
    <row r="80" spans="1:8">
      <c r="A80" s="168"/>
      <c r="B80" s="168"/>
      <c r="C80" s="168"/>
      <c r="D80" s="168"/>
      <c r="E80" s="168"/>
      <c r="F80" s="168"/>
      <c r="G80" s="168"/>
      <c r="H80" s="168"/>
    </row>
    <row r="81" spans="1:8">
      <c r="A81" s="168"/>
      <c r="B81" s="168"/>
      <c r="C81" s="168"/>
      <c r="D81" s="168"/>
      <c r="E81" s="168"/>
      <c r="F81" s="168"/>
      <c r="G81" s="168"/>
      <c r="H81" s="168"/>
    </row>
    <row r="82" spans="1:8">
      <c r="A82" s="168"/>
      <c r="B82" s="168"/>
      <c r="C82" s="168"/>
      <c r="D82" s="168"/>
      <c r="E82" s="168"/>
      <c r="F82" s="168"/>
      <c r="G82" s="168"/>
      <c r="H82" s="168"/>
    </row>
    <row r="83" spans="1:8">
      <c r="A83" s="168"/>
      <c r="B83" s="168"/>
      <c r="C83" s="168"/>
      <c r="D83" s="168"/>
      <c r="E83" s="168"/>
      <c r="F83" s="168"/>
      <c r="G83" s="168"/>
      <c r="H83" s="168"/>
    </row>
    <row r="84" spans="1:8">
      <c r="A84" s="168"/>
      <c r="B84" s="168"/>
      <c r="C84" s="168"/>
      <c r="D84" s="168"/>
      <c r="E84" s="168"/>
      <c r="F84" s="168"/>
      <c r="G84" s="168"/>
      <c r="H84" s="168"/>
    </row>
    <row r="85" spans="1:8">
      <c r="A85" s="168"/>
      <c r="B85" s="168"/>
      <c r="C85" s="168"/>
      <c r="D85" s="168"/>
      <c r="E85" s="168"/>
      <c r="F85" s="168"/>
      <c r="G85" s="168"/>
      <c r="H85" s="168"/>
    </row>
    <row r="86" spans="1:8">
      <c r="A86" s="168"/>
      <c r="B86" s="168"/>
      <c r="C86" s="168"/>
      <c r="D86" s="168"/>
      <c r="E86" s="168"/>
      <c r="F86" s="168"/>
      <c r="G86" s="168"/>
      <c r="H86" s="168"/>
    </row>
    <row r="87" spans="1:8">
      <c r="A87" s="168"/>
      <c r="B87" s="168"/>
      <c r="C87" s="168"/>
      <c r="D87" s="168"/>
      <c r="E87" s="168"/>
      <c r="F87" s="168"/>
      <c r="G87" s="168"/>
      <c r="H87" s="168"/>
    </row>
    <row r="88" spans="1:8">
      <c r="A88" s="168"/>
      <c r="B88" s="168"/>
      <c r="C88" s="168"/>
      <c r="D88" s="168"/>
      <c r="E88" s="168"/>
      <c r="F88" s="168"/>
      <c r="G88" s="168"/>
      <c r="H88" s="168"/>
    </row>
    <row r="89" spans="1:8">
      <c r="A89" s="168"/>
      <c r="B89" s="168"/>
      <c r="C89" s="168"/>
      <c r="D89" s="168"/>
      <c r="E89" s="168"/>
      <c r="F89" s="168"/>
      <c r="G89" s="168"/>
      <c r="H89" s="168"/>
    </row>
    <row r="90" spans="1:8">
      <c r="A90" s="168"/>
      <c r="B90" s="168"/>
      <c r="C90" s="168"/>
      <c r="D90" s="168"/>
      <c r="E90" s="168"/>
      <c r="F90" s="168"/>
      <c r="G90" s="168"/>
      <c r="H90" s="168"/>
    </row>
    <row r="91" spans="1:8">
      <c r="A91" s="168"/>
      <c r="B91" s="168"/>
      <c r="C91" s="168"/>
      <c r="D91" s="168"/>
      <c r="E91" s="168"/>
      <c r="F91" s="168"/>
      <c r="G91" s="168"/>
      <c r="H91" s="168"/>
    </row>
    <row r="92" spans="1:8">
      <c r="A92" s="168"/>
      <c r="B92" s="168"/>
      <c r="C92" s="168"/>
      <c r="D92" s="168"/>
      <c r="E92" s="168"/>
      <c r="F92" s="168"/>
      <c r="G92" s="168"/>
      <c r="H92" s="168"/>
    </row>
    <row r="93" spans="1:8">
      <c r="A93" s="168"/>
      <c r="B93" s="168"/>
      <c r="C93" s="168"/>
      <c r="D93" s="168"/>
      <c r="E93" s="168"/>
      <c r="F93" s="168"/>
      <c r="G93" s="168"/>
      <c r="H93" s="168"/>
    </row>
    <row r="94" spans="1:8">
      <c r="A94" s="168"/>
      <c r="B94" s="168"/>
      <c r="C94" s="168"/>
      <c r="D94" s="168"/>
      <c r="E94" s="168"/>
      <c r="F94" s="168"/>
      <c r="G94" s="168"/>
      <c r="H94" s="168"/>
    </row>
    <row r="95" spans="1:8">
      <c r="A95" s="168"/>
      <c r="B95" s="168"/>
      <c r="C95" s="168"/>
      <c r="D95" s="168"/>
      <c r="E95" s="168"/>
      <c r="F95" s="168"/>
      <c r="G95" s="168"/>
      <c r="H95" s="168"/>
    </row>
    <row r="96" spans="1:8">
      <c r="A96" s="168"/>
      <c r="B96" s="168"/>
      <c r="C96" s="168"/>
      <c r="D96" s="168"/>
      <c r="E96" s="168"/>
      <c r="F96" s="168"/>
      <c r="G96" s="168"/>
      <c r="H96" s="168"/>
    </row>
    <row r="97" spans="1:8">
      <c r="A97" s="168"/>
      <c r="B97" s="168"/>
      <c r="C97" s="168"/>
      <c r="D97" s="168"/>
      <c r="E97" s="168"/>
      <c r="F97" s="168"/>
      <c r="G97" s="168"/>
      <c r="H97" s="168"/>
    </row>
    <row r="98" spans="1:8">
      <c r="A98" s="168"/>
      <c r="B98" s="168"/>
      <c r="C98" s="168"/>
      <c r="D98" s="168"/>
      <c r="E98" s="168"/>
      <c r="F98" s="168"/>
      <c r="G98" s="168"/>
      <c r="H98" s="168"/>
    </row>
    <row r="99" spans="1:8">
      <c r="A99" s="168"/>
      <c r="B99" s="168"/>
      <c r="C99" s="168"/>
      <c r="D99" s="168"/>
      <c r="E99" s="168"/>
      <c r="F99" s="168"/>
      <c r="G99" s="168"/>
      <c r="H99" s="168"/>
    </row>
    <row r="100" spans="1:8">
      <c r="A100" s="168"/>
      <c r="B100" s="168"/>
      <c r="C100" s="168"/>
      <c r="D100" s="168"/>
      <c r="E100" s="168"/>
      <c r="F100" s="168"/>
      <c r="G100" s="168"/>
      <c r="H100" s="168"/>
    </row>
    <row r="101" spans="1:8">
      <c r="A101" s="168"/>
      <c r="B101" s="168"/>
      <c r="C101" s="168"/>
      <c r="D101" s="168"/>
      <c r="E101" s="168"/>
      <c r="F101" s="168"/>
      <c r="G101" s="168"/>
      <c r="H101" s="168"/>
    </row>
    <row r="102" spans="1:8">
      <c r="A102" s="168"/>
      <c r="B102" s="168"/>
      <c r="C102" s="168"/>
      <c r="D102" s="168"/>
      <c r="E102" s="168"/>
      <c r="F102" s="168"/>
      <c r="G102" s="168"/>
      <c r="H102" s="168"/>
    </row>
    <row r="103" spans="1:8">
      <c r="A103" s="168"/>
      <c r="B103" s="168"/>
      <c r="C103" s="168"/>
      <c r="D103" s="168"/>
      <c r="E103" s="168"/>
      <c r="F103" s="168"/>
      <c r="G103" s="168"/>
      <c r="H103" s="168"/>
    </row>
    <row r="104" spans="1:8">
      <c r="A104" s="168"/>
      <c r="B104" s="168"/>
      <c r="C104" s="168"/>
      <c r="D104" s="168"/>
      <c r="E104" s="168"/>
      <c r="F104" s="168"/>
      <c r="G104" s="168"/>
      <c r="H104" s="168"/>
    </row>
    <row r="105" spans="1:8">
      <c r="A105" s="168"/>
      <c r="B105" s="168"/>
      <c r="C105" s="168"/>
      <c r="D105" s="168"/>
      <c r="E105" s="168"/>
      <c r="F105" s="168"/>
      <c r="G105" s="168"/>
      <c r="H105" s="168"/>
    </row>
    <row r="106" spans="1:8">
      <c r="A106" s="168"/>
      <c r="B106" s="168"/>
      <c r="C106" s="168"/>
      <c r="D106" s="168"/>
      <c r="E106" s="168"/>
      <c r="F106" s="168"/>
      <c r="G106" s="168"/>
      <c r="H106" s="168"/>
    </row>
    <row r="107" spans="1:8">
      <c r="A107" s="168"/>
      <c r="B107" s="168"/>
      <c r="C107" s="168"/>
      <c r="D107" s="168"/>
      <c r="E107" s="168"/>
      <c r="F107" s="168"/>
      <c r="G107" s="168"/>
      <c r="H107" s="168"/>
    </row>
    <row r="108" spans="1:8">
      <c r="A108" s="168"/>
      <c r="B108" s="168"/>
      <c r="C108" s="168"/>
      <c r="D108" s="168"/>
      <c r="E108" s="168"/>
      <c r="F108" s="168"/>
      <c r="G108" s="168"/>
      <c r="H108" s="168"/>
    </row>
    <row r="109" spans="1:8">
      <c r="A109" s="168"/>
      <c r="B109" s="168"/>
      <c r="C109" s="168"/>
      <c r="D109" s="168"/>
      <c r="E109" s="168"/>
      <c r="F109" s="168"/>
      <c r="G109" s="168"/>
      <c r="H109" s="168"/>
    </row>
    <row r="110" spans="1:8">
      <c r="A110" s="168"/>
      <c r="B110" s="168"/>
      <c r="C110" s="168"/>
      <c r="D110" s="168"/>
      <c r="E110" s="168"/>
      <c r="F110" s="168"/>
      <c r="G110" s="168"/>
      <c r="H110" s="168"/>
    </row>
    <row r="111" spans="1:8">
      <c r="A111" s="168"/>
      <c r="B111" s="168"/>
      <c r="C111" s="168"/>
      <c r="D111" s="168"/>
      <c r="E111" s="168"/>
      <c r="F111" s="168"/>
      <c r="G111" s="168"/>
      <c r="H111" s="168"/>
    </row>
    <row r="112" spans="1:8">
      <c r="A112" s="168"/>
      <c r="B112" s="168"/>
      <c r="C112" s="168"/>
      <c r="D112" s="168"/>
      <c r="E112" s="168"/>
      <c r="F112" s="168"/>
      <c r="G112" s="168"/>
      <c r="H112" s="168"/>
    </row>
    <row r="113" spans="1:8">
      <c r="A113" s="168"/>
      <c r="B113" s="168"/>
      <c r="C113" s="168"/>
      <c r="D113" s="168"/>
      <c r="E113" s="168"/>
      <c r="F113" s="168"/>
      <c r="G113" s="168"/>
      <c r="H113" s="168"/>
    </row>
    <row r="114" spans="1:8">
      <c r="A114" s="168"/>
      <c r="B114" s="168"/>
      <c r="C114" s="168"/>
      <c r="D114" s="168"/>
      <c r="E114" s="168"/>
      <c r="F114" s="168"/>
      <c r="G114" s="168"/>
      <c r="H114" s="168"/>
    </row>
    <row r="115" spans="1:8">
      <c r="A115" s="168"/>
      <c r="B115" s="168"/>
      <c r="C115" s="168"/>
      <c r="D115" s="168"/>
      <c r="E115" s="168"/>
      <c r="F115" s="168"/>
      <c r="G115" s="168"/>
      <c r="H115" s="168"/>
    </row>
    <row r="116" spans="1:8">
      <c r="A116" s="168"/>
      <c r="B116" s="168"/>
      <c r="C116" s="168"/>
      <c r="D116" s="168"/>
      <c r="E116" s="168"/>
      <c r="F116" s="168"/>
      <c r="G116" s="168"/>
      <c r="H116" s="168"/>
    </row>
    <row r="117" spans="1:8">
      <c r="A117" s="168"/>
      <c r="B117" s="168"/>
      <c r="C117" s="168"/>
      <c r="D117" s="168"/>
      <c r="E117" s="168"/>
      <c r="F117" s="168"/>
      <c r="G117" s="168"/>
      <c r="H117" s="168"/>
    </row>
    <row r="118" spans="1:8">
      <c r="A118" s="168"/>
      <c r="B118" s="168"/>
      <c r="C118" s="168"/>
      <c r="D118" s="168"/>
      <c r="E118" s="168"/>
      <c r="F118" s="168"/>
      <c r="G118" s="168"/>
      <c r="H118" s="168"/>
    </row>
    <row r="119" spans="1:8">
      <c r="A119" s="168"/>
      <c r="B119" s="168"/>
      <c r="C119" s="168"/>
      <c r="D119" s="168"/>
      <c r="E119" s="168"/>
      <c r="F119" s="168"/>
      <c r="G119" s="168"/>
      <c r="H119" s="168"/>
    </row>
    <row r="120" spans="1:8">
      <c r="A120" s="168"/>
      <c r="B120" s="168"/>
      <c r="C120" s="168"/>
      <c r="D120" s="168"/>
      <c r="E120" s="168"/>
      <c r="F120" s="168"/>
      <c r="G120" s="168"/>
      <c r="H120" s="168"/>
    </row>
    <row r="121" spans="1:8">
      <c r="A121" s="168"/>
      <c r="B121" s="168"/>
      <c r="C121" s="168"/>
      <c r="D121" s="168"/>
      <c r="E121" s="168"/>
      <c r="F121" s="168"/>
      <c r="G121" s="168"/>
      <c r="H121" s="168"/>
    </row>
    <row r="122" spans="1:8">
      <c r="A122" s="168"/>
      <c r="B122" s="168"/>
      <c r="C122" s="168"/>
      <c r="D122" s="168"/>
      <c r="E122" s="168"/>
      <c r="F122" s="168"/>
      <c r="G122" s="168"/>
      <c r="H122" s="168"/>
    </row>
    <row r="123" spans="1:8">
      <c r="A123" s="168"/>
      <c r="B123" s="168"/>
      <c r="C123" s="168"/>
      <c r="D123" s="168"/>
      <c r="E123" s="168"/>
      <c r="F123" s="168"/>
      <c r="G123" s="168"/>
      <c r="H123" s="168"/>
    </row>
    <row r="124" spans="1:8">
      <c r="A124" s="168"/>
      <c r="B124" s="168"/>
      <c r="C124" s="168"/>
      <c r="D124" s="168"/>
      <c r="E124" s="168"/>
      <c r="F124" s="168"/>
      <c r="G124" s="168"/>
      <c r="H124" s="168"/>
    </row>
    <row r="125" spans="1:8">
      <c r="A125" s="168"/>
      <c r="B125" s="168"/>
      <c r="C125" s="168"/>
      <c r="D125" s="168"/>
      <c r="E125" s="168"/>
      <c r="F125" s="168"/>
      <c r="G125" s="168"/>
      <c r="H125" s="168"/>
    </row>
    <row r="126" spans="1:8">
      <c r="A126" s="168"/>
      <c r="B126" s="168"/>
      <c r="C126" s="168"/>
      <c r="D126" s="168"/>
      <c r="E126" s="168"/>
      <c r="F126" s="168"/>
      <c r="G126" s="168"/>
      <c r="H126" s="168"/>
    </row>
    <row r="127" spans="1:8">
      <c r="A127" s="168"/>
      <c r="B127" s="168"/>
      <c r="C127" s="168"/>
      <c r="D127" s="168"/>
      <c r="E127" s="168"/>
      <c r="F127" s="168"/>
      <c r="G127" s="168"/>
      <c r="H127" s="168"/>
    </row>
    <row r="128" spans="1:8">
      <c r="A128" s="168"/>
      <c r="B128" s="168"/>
      <c r="C128" s="168"/>
      <c r="D128" s="168"/>
      <c r="E128" s="168"/>
      <c r="F128" s="168"/>
      <c r="G128" s="168"/>
      <c r="H128" s="168"/>
    </row>
    <row r="129" spans="1:8">
      <c r="A129" s="168"/>
      <c r="B129" s="168"/>
      <c r="C129" s="168"/>
      <c r="D129" s="168"/>
      <c r="E129" s="168"/>
      <c r="F129" s="168"/>
      <c r="G129" s="168"/>
      <c r="H129" s="168"/>
    </row>
    <row r="130" spans="1:8">
      <c r="A130" s="168"/>
      <c r="B130" s="168"/>
      <c r="C130" s="168"/>
      <c r="D130" s="168"/>
      <c r="E130" s="168"/>
      <c r="F130" s="168"/>
      <c r="G130" s="168"/>
      <c r="H130" s="168"/>
    </row>
    <row r="131" spans="1:8">
      <c r="A131" s="168"/>
      <c r="B131" s="168"/>
      <c r="C131" s="168"/>
      <c r="D131" s="168"/>
      <c r="E131" s="168"/>
      <c r="F131" s="168"/>
      <c r="G131" s="168"/>
      <c r="H131" s="168"/>
    </row>
    <row r="132" spans="1:8">
      <c r="A132" s="168"/>
      <c r="B132" s="168"/>
      <c r="C132" s="168"/>
      <c r="D132" s="168"/>
      <c r="E132" s="168"/>
      <c r="F132" s="168"/>
      <c r="G132" s="168"/>
      <c r="H132" s="168"/>
    </row>
    <row r="133" spans="1:8">
      <c r="A133" s="168"/>
      <c r="B133" s="168"/>
      <c r="C133" s="168"/>
      <c r="D133" s="168"/>
      <c r="E133" s="168"/>
      <c r="F133" s="168"/>
      <c r="G133" s="168"/>
      <c r="H133" s="168"/>
    </row>
    <row r="134" spans="1:8">
      <c r="A134" s="168"/>
      <c r="B134" s="168"/>
      <c r="C134" s="168"/>
      <c r="D134" s="168"/>
      <c r="E134" s="168"/>
      <c r="F134" s="168"/>
      <c r="G134" s="168"/>
      <c r="H134" s="168"/>
    </row>
    <row r="135" spans="1:8">
      <c r="A135" s="168"/>
      <c r="B135" s="168"/>
      <c r="C135" s="168"/>
      <c r="D135" s="168"/>
      <c r="E135" s="168"/>
      <c r="F135" s="168"/>
      <c r="G135" s="168"/>
      <c r="H135" s="168"/>
    </row>
    <row r="136" spans="1:8">
      <c r="A136" s="168"/>
      <c r="B136" s="168"/>
      <c r="C136" s="168"/>
      <c r="D136" s="168"/>
      <c r="E136" s="168"/>
      <c r="F136" s="168"/>
      <c r="G136" s="168"/>
      <c r="H136" s="168"/>
    </row>
    <row r="137" spans="1:8">
      <c r="A137" s="168"/>
      <c r="B137" s="168"/>
      <c r="C137" s="168"/>
      <c r="D137" s="168"/>
      <c r="E137" s="168"/>
      <c r="F137" s="168"/>
      <c r="G137" s="168"/>
      <c r="H137" s="168"/>
    </row>
    <row r="138" spans="1:8">
      <c r="A138" s="168"/>
      <c r="B138" s="168"/>
      <c r="C138" s="168"/>
      <c r="D138" s="168"/>
      <c r="E138" s="168"/>
      <c r="F138" s="168"/>
      <c r="G138" s="168"/>
      <c r="H138" s="168"/>
    </row>
    <row r="139" spans="1:8">
      <c r="A139" s="168"/>
      <c r="B139" s="168"/>
      <c r="C139" s="168"/>
      <c r="D139" s="168"/>
      <c r="E139" s="168"/>
      <c r="F139" s="168"/>
      <c r="G139" s="168"/>
      <c r="H139" s="168"/>
    </row>
    <row r="140" spans="1:8">
      <c r="A140" s="168"/>
      <c r="B140" s="168"/>
      <c r="C140" s="168"/>
      <c r="D140" s="168"/>
      <c r="E140" s="168"/>
      <c r="F140" s="168"/>
      <c r="G140" s="168"/>
      <c r="H140" s="168"/>
    </row>
    <row r="141" spans="1:8">
      <c r="A141" s="168"/>
      <c r="B141" s="168"/>
      <c r="C141" s="168"/>
      <c r="D141" s="168"/>
      <c r="E141" s="168"/>
      <c r="F141" s="168"/>
      <c r="G141" s="168"/>
      <c r="H141" s="168"/>
    </row>
    <row r="142" spans="1:8">
      <c r="A142" s="168"/>
      <c r="B142" s="168"/>
      <c r="C142" s="168"/>
      <c r="D142" s="168"/>
      <c r="E142" s="168"/>
      <c r="F142" s="168"/>
      <c r="G142" s="168"/>
      <c r="H142" s="168"/>
    </row>
    <row r="143" spans="1:8">
      <c r="A143" s="168"/>
      <c r="B143" s="168"/>
      <c r="C143" s="168"/>
      <c r="D143" s="168"/>
      <c r="E143" s="168"/>
      <c r="F143" s="168"/>
      <c r="G143" s="168"/>
      <c r="H143" s="168"/>
    </row>
    <row r="144" spans="1:8">
      <c r="A144" s="168"/>
      <c r="B144" s="168"/>
      <c r="C144" s="168"/>
      <c r="D144" s="168"/>
      <c r="E144" s="168"/>
      <c r="F144" s="168"/>
      <c r="G144" s="168"/>
      <c r="H144" s="168"/>
    </row>
    <row r="145" spans="1:8">
      <c r="A145" s="168"/>
      <c r="B145" s="168"/>
      <c r="C145" s="168"/>
      <c r="D145" s="168"/>
      <c r="E145" s="168"/>
      <c r="F145" s="168"/>
      <c r="G145" s="168"/>
      <c r="H145" s="168"/>
    </row>
    <row r="146" spans="1:8">
      <c r="A146" s="168"/>
      <c r="B146" s="168"/>
      <c r="C146" s="168"/>
      <c r="D146" s="168"/>
      <c r="E146" s="168"/>
      <c r="F146" s="168"/>
      <c r="G146" s="168"/>
      <c r="H146" s="168"/>
    </row>
  </sheetData>
  <sheetProtection sheet="1" objects="1" scenarios="1"/>
  <mergeCells count="11">
    <mergeCell ref="A14:H14"/>
    <mergeCell ref="A17:H17"/>
    <mergeCell ref="A20:H20"/>
    <mergeCell ref="B31:G31"/>
    <mergeCell ref="B32:G32"/>
    <mergeCell ref="G9:H9"/>
    <mergeCell ref="J9:L9"/>
    <mergeCell ref="G10:H10"/>
    <mergeCell ref="J10:L10"/>
    <mergeCell ref="G11:H11"/>
    <mergeCell ref="J11:L11"/>
  </mergeCells>
  <phoneticPr fontId="4"/>
  <dataValidations count="1">
    <dataValidation type="list" allowBlank="1" showInputMessage="1" showErrorMessage="1" sqref="A22 A25" xr:uid="{00000000-0002-0000-0300-000000000000}">
      <formula1>"○,　"</formula1>
    </dataValidation>
  </dataValidations>
  <pageMargins left="0.70866141732283472" right="0.70866141732283472" top="0.74803149606299213" bottom="0.74803149606299213" header="0.31496062992125984" footer="0.31496062992125984"/>
  <pageSetup paperSize="9" scale="94" orientation="portrait" r:id="rId1"/>
  <headerFooter>
    <oddFooter>&amp;C資ー４１</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I46"/>
  <sheetViews>
    <sheetView showGridLines="0" workbookViewId="0">
      <selection activeCell="F62" sqref="F62"/>
    </sheetView>
  </sheetViews>
  <sheetFormatPr defaultColWidth="9.109375" defaultRowHeight="13.2"/>
  <cols>
    <col min="1" max="16384" width="9.109375" style="177"/>
  </cols>
  <sheetData>
    <row r="1" spans="1:9" ht="28.5" customHeight="1">
      <c r="A1" s="353" t="s">
        <v>82</v>
      </c>
      <c r="B1" s="353"/>
      <c r="C1" s="353"/>
      <c r="D1" s="353"/>
      <c r="E1" s="353"/>
      <c r="F1" s="353"/>
      <c r="G1" s="353"/>
      <c r="H1" s="353"/>
      <c r="I1" s="353"/>
    </row>
    <row r="4" spans="1:9" ht="14.4">
      <c r="A4" s="178" t="s">
        <v>83</v>
      </c>
    </row>
    <row r="40" spans="1:9">
      <c r="I40" s="179" t="s">
        <v>84</v>
      </c>
    </row>
    <row r="46" spans="1:9" ht="14.4">
      <c r="A46" s="178" t="s">
        <v>85</v>
      </c>
    </row>
  </sheetData>
  <mergeCells count="1">
    <mergeCell ref="A1:I1"/>
  </mergeCells>
  <phoneticPr fontId="4"/>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発注者入力</vt:lpstr>
      <vt:lpstr>入札金額見積内訳書（工事）</vt:lpstr>
      <vt:lpstr>自己採点申請書(評価項目選択型) </vt:lpstr>
      <vt:lpstr>低入調査事前申出書</vt:lpstr>
      <vt:lpstr>提出方法</vt:lpstr>
      <vt:lpstr>'自己採点申請書(評価項目選択型) '!Print_Area</vt:lpstr>
      <vt:lpstr>低入調査事前申出書!Print_Area</vt:lpstr>
      <vt:lpstr>'入札金額見積内訳書（工事）'!Print_Area</vt:lpstr>
      <vt:lpstr>発注者入力!Print_Area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2023-09-25T06:14:08Z</cp:lastPrinted>
  <dcterms:created xsi:type="dcterms:W3CDTF">2024-04-04T06:20:11Z</dcterms:created>
  <dcterms:modified xsi:type="dcterms:W3CDTF">2026-04-20T05:05:38Z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2025-07-14T00:10:25Z</vt:filetime>
  </property>
</Properties>
</file>