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<sst xmlns="http://schemas.openxmlformats.org/spreadsheetml/2006/main" xmlns:r="http://schemas.openxmlformats.org/officeDocument/2006/relationships" count="163" uniqueCount="163">
  <si>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t>
  </si>
  <si>
    <t>(</t>
  </si>
  <si>
    <t>介護福祉士</t>
    <rPh sb="0" eb="2">
      <t>カイゴ</t>
    </rPh>
    <rPh sb="2" eb="5">
      <t>フクシシ</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</si>
  <si>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</si>
  <si>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</si>
  <si>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</si>
  <si>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</si>
  <si>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</si>
  <si>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1週目</t>
    <rPh sb="1" eb="2">
      <t>シュウ</t>
    </rPh>
    <rPh sb="2" eb="3">
      <t>メ</t>
    </rPh>
    <phoneticPr fontId="1"/>
  </si>
  <si>
    <t>職種名</t>
    <rPh sb="0" eb="2">
      <t>ショクシュ</t>
    </rPh>
    <rPh sb="2" eb="3">
      <t>メイ</t>
    </rPh>
    <phoneticPr fontId="1"/>
  </si>
  <si>
    <t>（※）</t>
  </si>
  <si>
    <t>※ INDIRECT関数使用のため、以下のとおりセルに「名前の定義」をしています。</t>
    <rPh sb="10" eb="12">
      <t>カンスウ</t>
    </rPh>
    <rPh sb="12" eb="14">
      <t>シヨウ</t>
    </rPh>
    <rPh sb="18" eb="20">
      <t>イカ</t>
    </rPh>
    <rPh sb="28" eb="30">
      <t>ナマエ</t>
    </rPh>
    <rPh sb="31" eb="33">
      <t>テイギ</t>
    </rPh>
    <phoneticPr fontId="1"/>
  </si>
  <si>
    <t>C</t>
  </si>
  <si>
    <t>A</t>
  </si>
  <si>
    <t>常勤の従業者の人数</t>
    <rPh sb="0" eb="2">
      <t>ジョウキン</t>
    </rPh>
    <rPh sb="3" eb="6">
      <t>ジュウギョウシャ</t>
    </rPh>
    <rPh sb="7" eb="9">
      <t>ニンズウ</t>
    </rPh>
    <phoneticPr fontId="1"/>
  </si>
  <si>
    <t>D</t>
  </si>
  <si>
    <t>合計</t>
    <rPh sb="0" eb="2">
      <t>ゴウケイ</t>
    </rPh>
    <phoneticPr fontId="1"/>
  </si>
  <si>
    <t>記号</t>
    <rPh sb="0" eb="2">
      <t>キゴウ</t>
    </rPh>
    <phoneticPr fontId="1"/>
  </si>
  <si>
    <t>4週目</t>
    <rPh sb="1" eb="2">
      <t>シュウ</t>
    </rPh>
    <rPh sb="2" eb="3">
      <t>メ</t>
    </rPh>
    <phoneticPr fontId="1"/>
  </si>
  <si>
    <t>平均利用者数</t>
    <rPh sb="0" eb="2">
      <t>ヘイキン</t>
    </rPh>
    <rPh sb="2" eb="5">
      <t>リヨウシャ</t>
    </rPh>
    <rPh sb="5" eb="6">
      <t>スウ</t>
    </rPh>
    <phoneticPr fontId="1"/>
  </si>
  <si>
    <t>看護師</t>
  </si>
  <si>
    <t>区分</t>
    <rPh sb="0" eb="2">
      <t>クブン</t>
    </rPh>
    <phoneticPr fontId="1"/>
  </si>
  <si>
    <t>ー</t>
  </si>
  <si>
    <t>（注）常勤・非常勤の区分について</t>
    <rPh sb="1" eb="2">
      <t>チュウ</t>
    </rPh>
    <rPh sb="3" eb="5">
      <t>ジョウキン</t>
    </rPh>
    <rPh sb="6" eb="9">
      <t>ヒジョウキン</t>
    </rPh>
    <rPh sb="10" eb="12">
      <t>クブン</t>
    </rPh>
    <phoneticPr fontId="1"/>
  </si>
  <si>
    <t>看護師</t>
    <rPh sb="0" eb="3">
      <t>カンゴシ</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</si>
  <si>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</si>
  <si>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</si>
  <si>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</si>
  <si>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</si>
  <si>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</si>
  <si>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</si>
  <si>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事業所名</t>
    <rPh sb="0" eb="3">
      <t>ジギョウショ</t>
    </rPh>
    <rPh sb="3" eb="4">
      <t>メイ</t>
    </rPh>
    <phoneticPr fontId="1"/>
  </si>
  <si>
    <t>÷</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</si>
  <si>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</si>
  <si>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</si>
  <si>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</si>
  <si>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</si>
  <si>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</si>
  <si>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</si>
  <si>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</si>
  <si>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</si>
  <si>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</si>
  <si>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サービス提供責任者</t>
    <rPh sb="4" eb="6">
      <t>テイキョウ</t>
    </rPh>
    <rPh sb="6" eb="9">
      <t>セキニンシャ</t>
    </rPh>
    <phoneticPr fontId="1"/>
  </si>
  <si>
    <t>当月の日数</t>
    <rPh sb="0" eb="2">
      <t>トウゲツ</t>
    </rPh>
    <rPh sb="3" eb="5">
      <t>ニッスウ</t>
    </rPh>
    <phoneticPr fontId="1"/>
  </si>
  <si>
    <t>(新規申請の場合は推定数）</t>
    <rPh sb="1" eb="3">
      <t>シンキ</t>
    </rPh>
    <rPh sb="3" eb="5">
      <t>シンセイ</t>
    </rPh>
    <rPh sb="6" eb="8">
      <t>バアイ</t>
    </rPh>
    <rPh sb="9" eb="12">
      <t>スイテイスウ</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</si>
  <si>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</si>
  <si>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</si>
  <si>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</si>
  <si>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</si>
  <si>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</si>
  <si>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</si>
  <si>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</si>
  <si>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</si>
  <si>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准看護師</t>
    <rPh sb="0" eb="4">
      <t>ジュンカンゴシ</t>
    </rPh>
    <phoneticPr fontId="1"/>
  </si>
  <si>
    <t>常勤換算の</t>
    <rPh sb="0" eb="2">
      <t>ジョウキン</t>
    </rPh>
    <rPh sb="2" eb="4">
      <t>カンサン</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</si>
  <si>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</si>
  <si>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</si>
  <si>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</si>
  <si>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</si>
  <si>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</si>
  <si>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</si>
  <si>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</si>
  <si>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</si>
  <si>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</si>
  <si>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</si>
  <si>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常勤の従業者が</t>
    <rPh sb="0" eb="2">
      <t>ジョウキン</t>
    </rPh>
    <rPh sb="3" eb="6">
      <t>ジュウギョウシャ</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</si>
  <si>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</si>
  <si>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</si>
  <si>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</si>
  <si>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</si>
  <si>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その他、特記事項欄としてもご活用ください。</t>
    <rPh sb="6" eb="7">
      <t>タ</t>
    </rPh>
    <rPh sb="8" eb="10">
      <t>トッキ</t>
    </rPh>
    <rPh sb="10" eb="12">
      <t>ジコウ</t>
    </rPh>
    <rPh sb="12" eb="13">
      <t>ラン</t>
    </rPh>
    <rPh sb="18" eb="20">
      <t>カツヨウ</t>
    </rPh>
    <phoneticPr fontId="17"/>
  </si>
  <si>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</si>
  <si>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</si>
  <si>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</si>
  <si>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の必要配置人数</t>
    <rPh sb="1" eb="3">
      <t>ヒツヨウ</t>
    </rPh>
    <rPh sb="3" eb="5">
      <t>ハイチ</t>
    </rPh>
    <rPh sb="5" eb="7">
      <t>ニンズウ</t>
    </rPh>
    <phoneticPr fontId="1"/>
  </si>
  <si>
    <t>　D列・・・「サービス提供責任者」</t>
    <rPh sb="2" eb="3">
      <t>レツ</t>
    </rPh>
    <rPh sb="11" eb="13">
      <t>テイキョウ</t>
    </rPh>
    <rPh sb="13" eb="16">
      <t>セキニンシャ</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</si>
  <si>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</si>
  <si>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</si>
  <si>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要介護者</t>
    <rPh sb="0" eb="1">
      <t>ヨウ</t>
    </rPh>
    <rPh sb="1" eb="3">
      <t>カイゴ</t>
    </rPh>
    <rPh sb="3" eb="4">
      <t>シャ</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</si>
  <si>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</si>
  <si>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</si>
  <si>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</si>
  <si>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</si>
  <si>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</si>
  <si>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</si>
  <si>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</si>
  <si>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</si>
  <si>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</si>
  <si>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</si>
  <si>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</si>
  <si>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</si>
  <si>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</si>
  <si>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</si>
  <si>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</si>
  <si>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</si>
  <si>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</si>
  <si>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</si>
  <si>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</si>
  <si>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</si>
  <si>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</si>
  <si>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</si>
  <si>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</si>
  <si>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</si>
  <si>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</si>
  <si>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</si>
  <si>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</si>
  <si>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</si>
  <si>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</si>
  <si>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実務者研修修了者</t>
    <rPh sb="0" eb="3">
      <t>ジツムシャ</t>
    </rPh>
    <rPh sb="3" eb="5">
      <t>ケンシュウ</t>
    </rPh>
    <rPh sb="5" eb="8">
      <t>シュウリョウシャ</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</si>
  <si>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</si>
  <si>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</si>
  <si>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</si>
  <si>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</si>
  <si>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</si>
  <si>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</si>
  <si>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</si>
  <si>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</si>
  <si>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</si>
  <si>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</si>
  <si>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</si>
  <si>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</si>
  <si>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</si>
  <si>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</si>
  <si>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</si>
  <si>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</si>
  <si>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</si>
  <si>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</si>
  <si>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</si>
  <si>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</si>
  <si>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</si>
  <si>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</si>
  <si>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</si>
  <si>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</si>
  <si>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</si>
  <si>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手入力すること。</t>
  </si>
  <si>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</si>
  <si>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</si>
  <si>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</si>
  <si>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</si>
  <si>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t>介護予防訪問介護相当サービス</t>
    <rPh sb="0" eb="2">
      <t>カイゴ</t>
    </rPh>
    <rPh sb="2" eb="4">
      <t>ヨボウ</t>
    </rPh>
    <rPh sb="4" eb="6">
      <t>ホウモン</t>
    </rPh>
    <rPh sb="6" eb="8">
      <t>カイゴ</t>
    </rPh>
    <rPh sb="8" eb="10">
      <t>ソウトウ</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</si>
  <si>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</si>
  <si>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</si>
  <si>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</si>
  <si>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</si>
  <si>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</si>
  <si>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</si>
  <si>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暦月</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</si>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</sst>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8">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137160</xdr:rowOff>
    </xdr:to>
    <xdr:sp macro="" textlink="">
      <xdr:nvSpPr>
        <xdr:cNvPr id="2" name="正方形/長方形 1"/>
        <xdr:cNvSpPr/>
      </xdr:nvSpPr>
      <xdr:spPr>
        <a:xfrm>
          <a:off x="200025" y="17421225"/>
          <a:ext cx="12582525" cy="21469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5" zoomScaleNormal="55" zoomScaleSheetLayoutView="75" workbookViewId="0">
      <selection activeCell="AB2" sqref="AB2:AC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7</v>
      </c>
      <c r="V2" s="134"/>
      <c r="W2" s="71" t="s">
        <v>1</v>
      </c>
      <c r="X2" s="149">
        <f>IF(U2=0,"",YEAR(DATE(2018+U2,1,1)))</f>
        <v>2025</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(9)1か月の勤務時間数合計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8</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f>IF(AZ3="暦月",IF(DAY(DATE($X$2,$AB$2,29))=29,29,""),"")</f>
        <v>29</v>
      </c>
      <c r="AS10" s="121">
        <f>IF(AZ3="暦月",IF(DAY(DATE($X$2,$AB$2,30))=30,30,""),"")</f>
        <v>30</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3</v>
      </c>
      <c r="Q11" s="121">
        <f>WEEKDAY(DATE($X$2,$AB$2,2))</f>
        <v>4</v>
      </c>
      <c r="R11" s="121">
        <f>WEEKDAY(DATE($X$2,$AB$2,3))</f>
        <v>5</v>
      </c>
      <c r="S11" s="121">
        <f>WEEKDAY(DATE($X$2,$AB$2,4))</f>
        <v>6</v>
      </c>
      <c r="T11" s="121">
        <f>WEEKDAY(DATE($X$2,$AB$2,5))</f>
        <v>7</v>
      </c>
      <c r="U11" s="121">
        <f>WEEKDAY(DATE($X$2,$AB$2,6))</f>
        <v>1</v>
      </c>
      <c r="V11" s="140">
        <f>WEEKDAY(DATE($X$2,$AB$2,7))</f>
        <v>2</v>
      </c>
      <c r="W11" s="113">
        <f>WEEKDAY(DATE($X$2,$AB$2,8))</f>
        <v>3</v>
      </c>
      <c r="X11" s="121">
        <f>WEEKDAY(DATE($X$2,$AB$2,9))</f>
        <v>4</v>
      </c>
      <c r="Y11" s="121">
        <f>WEEKDAY(DATE($X$2,$AB$2,10))</f>
        <v>5</v>
      </c>
      <c r="Z11" s="121">
        <f>WEEKDAY(DATE($X$2,$AB$2,11))</f>
        <v>6</v>
      </c>
      <c r="AA11" s="121">
        <f>WEEKDAY(DATE($X$2,$AB$2,12))</f>
        <v>7</v>
      </c>
      <c r="AB11" s="121">
        <f>WEEKDAY(DATE($X$2,$AB$2,13))</f>
        <v>1</v>
      </c>
      <c r="AC11" s="140">
        <f>WEEKDAY(DATE($X$2,$AB$2,14))</f>
        <v>2</v>
      </c>
      <c r="AD11" s="113">
        <f>WEEKDAY(DATE($X$2,$AB$2,15))</f>
        <v>3</v>
      </c>
      <c r="AE11" s="121">
        <f>WEEKDAY(DATE($X$2,$AB$2,16))</f>
        <v>4</v>
      </c>
      <c r="AF11" s="121">
        <f>WEEKDAY(DATE($X$2,$AB$2,17))</f>
        <v>5</v>
      </c>
      <c r="AG11" s="121">
        <f>WEEKDAY(DATE($X$2,$AB$2,18))</f>
        <v>6</v>
      </c>
      <c r="AH11" s="121">
        <f>WEEKDAY(DATE($X$2,$AB$2,19))</f>
        <v>7</v>
      </c>
      <c r="AI11" s="121">
        <f>WEEKDAY(DATE($X$2,$AB$2,20))</f>
        <v>1</v>
      </c>
      <c r="AJ11" s="140">
        <f>WEEKDAY(DATE($X$2,$AB$2,21))</f>
        <v>2</v>
      </c>
      <c r="AK11" s="113">
        <f>WEEKDAY(DATE($X$2,$AB$2,22))</f>
        <v>3</v>
      </c>
      <c r="AL11" s="121">
        <f>WEEKDAY(DATE($X$2,$AB$2,23))</f>
        <v>4</v>
      </c>
      <c r="AM11" s="121">
        <f>WEEKDAY(DATE($X$2,$AB$2,24))</f>
        <v>5</v>
      </c>
      <c r="AN11" s="121">
        <f>WEEKDAY(DATE($X$2,$AB$2,25))</f>
        <v>6</v>
      </c>
      <c r="AO11" s="121">
        <f>WEEKDAY(DATE($X$2,$AB$2,26))</f>
        <v>7</v>
      </c>
      <c r="AP11" s="121">
        <f>WEEKDAY(DATE($X$2,$AB$2,27))</f>
        <v>1</v>
      </c>
      <c r="AQ11" s="140">
        <f>WEEKDAY(DATE($X$2,$AB$2,28))</f>
        <v>2</v>
      </c>
      <c r="AR11" s="113">
        <f>IF(AR10=29,WEEKDAY(DATE($X$2,$AB$2,29)),0)</f>
        <v>3</v>
      </c>
      <c r="AS11" s="121">
        <f>IF(AS10=30,WEEKDAY(DATE($X$2,$AB$2,30)),0)</f>
        <v>4</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火</v>
      </c>
      <c r="Q12" s="122" t="str">
        <f t="shared" si="0"/>
        <v>水</v>
      </c>
      <c r="R12" s="122" t="str">
        <f t="shared" si="0"/>
        <v>木</v>
      </c>
      <c r="S12" s="122" t="str">
        <f t="shared" si="0"/>
        <v>金</v>
      </c>
      <c r="T12" s="122" t="str">
        <f t="shared" si="0"/>
        <v>土</v>
      </c>
      <c r="U12" s="122" t="str">
        <f t="shared" si="0"/>
        <v>日</v>
      </c>
      <c r="V12" s="141" t="str">
        <f t="shared" si="0"/>
        <v>月</v>
      </c>
      <c r="W12" s="114" t="str">
        <f t="shared" si="0"/>
        <v>火</v>
      </c>
      <c r="X12" s="122" t="str">
        <f t="shared" si="0"/>
        <v>水</v>
      </c>
      <c r="Y12" s="122" t="str">
        <f t="shared" si="0"/>
        <v>木</v>
      </c>
      <c r="Z12" s="122" t="str">
        <f t="shared" si="0"/>
        <v>金</v>
      </c>
      <c r="AA12" s="122" t="str">
        <f t="shared" si="0"/>
        <v>土</v>
      </c>
      <c r="AB12" s="122" t="str">
        <f t="shared" si="0"/>
        <v>日</v>
      </c>
      <c r="AC12" s="141" t="str">
        <f t="shared" si="0"/>
        <v>月</v>
      </c>
      <c r="AD12" s="114" t="str">
        <f t="shared" si="0"/>
        <v>火</v>
      </c>
      <c r="AE12" s="122" t="str">
        <f t="shared" si="0"/>
        <v>水</v>
      </c>
      <c r="AF12" s="122" t="str">
        <f t="shared" si="0"/>
        <v>木</v>
      </c>
      <c r="AG12" s="122" t="str">
        <f t="shared" si="0"/>
        <v>金</v>
      </c>
      <c r="AH12" s="122" t="str">
        <f t="shared" si="0"/>
        <v>土</v>
      </c>
      <c r="AI12" s="122" t="str">
        <f t="shared" si="0"/>
        <v>日</v>
      </c>
      <c r="AJ12" s="141" t="str">
        <f t="shared" si="0"/>
        <v>月</v>
      </c>
      <c r="AK12" s="114" t="str">
        <f t="shared" si="0"/>
        <v>火</v>
      </c>
      <c r="AL12" s="122" t="str">
        <f t="shared" si="0"/>
        <v>水</v>
      </c>
      <c r="AM12" s="122" t="str">
        <f t="shared" si="0"/>
        <v>木</v>
      </c>
      <c r="AN12" s="122" t="str">
        <f t="shared" si="0"/>
        <v>金</v>
      </c>
      <c r="AO12" s="122" t="str">
        <f t="shared" si="0"/>
        <v>土</v>
      </c>
      <c r="AP12" s="122" t="str">
        <f t="shared" si="0"/>
        <v>日</v>
      </c>
      <c r="AQ12" s="141" t="str">
        <f t="shared" si="0"/>
        <v>月</v>
      </c>
      <c r="AR12" s="122" t="str">
        <f>IF(AR11=1,"日",IF(AR11=2,"月",IF(AR11=3,"火",IF(AR11=4,"水",IF(AR11=5,"木",IF(AR11=6,"金",IF(AR11=0,"","土")))))))</f>
        <v>火</v>
      </c>
      <c r="AS12" s="122" t="str">
        <f>IF(AS11=1,"日",IF(AS11=2,"月",IF(AS11=3,"火",IF(AS11=4,"水",IF(AS11=5,"木",IF(AS11=6,"金",IF(AS11=0,"","土")))))))</f>
        <v>水</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44</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17</v>
      </c>
      <c r="AJ34" s="96"/>
      <c r="AK34" s="88" t="s">
        <v>21</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16</v>
      </c>
      <c r="M35" s="96"/>
      <c r="N35" s="43"/>
      <c r="O35" s="43"/>
      <c r="P35" s="43"/>
      <c r="Q35" s="43"/>
      <c r="R35" s="28"/>
      <c r="S35" s="28"/>
      <c r="T35" s="28" t="s">
        <v>39</v>
      </c>
      <c r="U35" s="28"/>
      <c r="V35" s="28" t="s">
        <v>66</v>
      </c>
      <c r="W35" s="28"/>
      <c r="X35" s="43"/>
      <c r="Y35" s="28" t="s">
        <v>39</v>
      </c>
      <c r="Z35" s="28"/>
      <c r="AA35" s="28" t="s">
        <v>66</v>
      </c>
      <c r="AB35" s="28"/>
      <c r="AC35" s="25"/>
      <c r="AD35" s="25"/>
      <c r="AE35" s="52" t="s">
        <v>14</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78</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6</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6</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16</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15</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15</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16</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54</v>
      </c>
      <c r="S43" s="43"/>
      <c r="T43" s="43"/>
      <c r="U43" s="43"/>
      <c r="V43" s="43"/>
      <c r="W43" s="43" t="s">
        <v>65</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19</v>
      </c>
      <c r="D44" s="28"/>
      <c r="E44" s="43"/>
      <c r="F44" s="28" t="s">
        <v>10</v>
      </c>
      <c r="G44" s="28"/>
      <c r="H44" s="43"/>
      <c r="I44" s="72"/>
      <c r="J44" s="72"/>
      <c r="K44" s="43"/>
      <c r="L44" s="52" t="s">
        <v>74</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40</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43"/>
      <c r="Q47" s="43"/>
      <c r="R47" s="43" t="s">
        <v>69</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72</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33</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election activeCell="AB2" sqref="AB2:AC2"/>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7</v>
      </c>
      <c r="V2" s="134"/>
      <c r="W2" s="71" t="s">
        <v>1</v>
      </c>
      <c r="X2" s="149">
        <f>IF(U2=0,"",YEAR(DATE(2018+U2,1,1)))</f>
        <v>2025</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(9)1か月の勤務時間数合計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8</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f>IF(AZ3="暦月",IF(DAY(DATE($X$2,$AB$2,29))=29,29,""),"")</f>
        <v>29</v>
      </c>
      <c r="AS10" s="121">
        <f>IF(AZ3="暦月",IF(DAY(DATE($X$2,$AB$2,30))=30,30,""),"")</f>
        <v>30</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3</v>
      </c>
      <c r="Q11" s="121">
        <f>WEEKDAY(DATE($X$2,$AB$2,2))</f>
        <v>4</v>
      </c>
      <c r="R11" s="121">
        <f>WEEKDAY(DATE($X$2,$AB$2,3))</f>
        <v>5</v>
      </c>
      <c r="S11" s="121">
        <f>WEEKDAY(DATE($X$2,$AB$2,4))</f>
        <v>6</v>
      </c>
      <c r="T11" s="121">
        <f>WEEKDAY(DATE($X$2,$AB$2,5))</f>
        <v>7</v>
      </c>
      <c r="U11" s="121">
        <f>WEEKDAY(DATE($X$2,$AB$2,6))</f>
        <v>1</v>
      </c>
      <c r="V11" s="140">
        <f>WEEKDAY(DATE($X$2,$AB$2,7))</f>
        <v>2</v>
      </c>
      <c r="W11" s="113">
        <f>WEEKDAY(DATE($X$2,$AB$2,8))</f>
        <v>3</v>
      </c>
      <c r="X11" s="121">
        <f>WEEKDAY(DATE($X$2,$AB$2,9))</f>
        <v>4</v>
      </c>
      <c r="Y11" s="121">
        <f>WEEKDAY(DATE($X$2,$AB$2,10))</f>
        <v>5</v>
      </c>
      <c r="Z11" s="121">
        <f>WEEKDAY(DATE($X$2,$AB$2,11))</f>
        <v>6</v>
      </c>
      <c r="AA11" s="121">
        <f>WEEKDAY(DATE($X$2,$AB$2,12))</f>
        <v>7</v>
      </c>
      <c r="AB11" s="121">
        <f>WEEKDAY(DATE($X$2,$AB$2,13))</f>
        <v>1</v>
      </c>
      <c r="AC11" s="140">
        <f>WEEKDAY(DATE($X$2,$AB$2,14))</f>
        <v>2</v>
      </c>
      <c r="AD11" s="113">
        <f>WEEKDAY(DATE($X$2,$AB$2,15))</f>
        <v>3</v>
      </c>
      <c r="AE11" s="121">
        <f>WEEKDAY(DATE($X$2,$AB$2,16))</f>
        <v>4</v>
      </c>
      <c r="AF11" s="121">
        <f>WEEKDAY(DATE($X$2,$AB$2,17))</f>
        <v>5</v>
      </c>
      <c r="AG11" s="121">
        <f>WEEKDAY(DATE($X$2,$AB$2,18))</f>
        <v>6</v>
      </c>
      <c r="AH11" s="121">
        <f>WEEKDAY(DATE($X$2,$AB$2,19))</f>
        <v>7</v>
      </c>
      <c r="AI11" s="121">
        <f>WEEKDAY(DATE($X$2,$AB$2,20))</f>
        <v>1</v>
      </c>
      <c r="AJ11" s="140">
        <f>WEEKDAY(DATE($X$2,$AB$2,21))</f>
        <v>2</v>
      </c>
      <c r="AK11" s="113">
        <f>WEEKDAY(DATE($X$2,$AB$2,22))</f>
        <v>3</v>
      </c>
      <c r="AL11" s="121">
        <f>WEEKDAY(DATE($X$2,$AB$2,23))</f>
        <v>4</v>
      </c>
      <c r="AM11" s="121">
        <f>WEEKDAY(DATE($X$2,$AB$2,24))</f>
        <v>5</v>
      </c>
      <c r="AN11" s="121">
        <f>WEEKDAY(DATE($X$2,$AB$2,25))</f>
        <v>6</v>
      </c>
      <c r="AO11" s="121">
        <f>WEEKDAY(DATE($X$2,$AB$2,26))</f>
        <v>7</v>
      </c>
      <c r="AP11" s="121">
        <f>WEEKDAY(DATE($X$2,$AB$2,27))</f>
        <v>1</v>
      </c>
      <c r="AQ11" s="140">
        <f>WEEKDAY(DATE($X$2,$AB$2,28))</f>
        <v>2</v>
      </c>
      <c r="AR11" s="113">
        <f>IF(AR10=29,WEEKDAY(DATE($X$2,$AB$2,29)),0)</f>
        <v>3</v>
      </c>
      <c r="AS11" s="121">
        <f>IF(AS10=30,WEEKDAY(DATE($X$2,$AB$2,30)),0)</f>
        <v>4</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火</v>
      </c>
      <c r="Q12" s="122" t="str">
        <f t="shared" si="0"/>
        <v>水</v>
      </c>
      <c r="R12" s="122" t="str">
        <f t="shared" si="0"/>
        <v>木</v>
      </c>
      <c r="S12" s="122" t="str">
        <f t="shared" si="0"/>
        <v>金</v>
      </c>
      <c r="T12" s="122" t="str">
        <f t="shared" si="0"/>
        <v>土</v>
      </c>
      <c r="U12" s="122" t="str">
        <f t="shared" si="0"/>
        <v>日</v>
      </c>
      <c r="V12" s="141" t="str">
        <f t="shared" si="0"/>
        <v>月</v>
      </c>
      <c r="W12" s="114" t="str">
        <f t="shared" si="0"/>
        <v>火</v>
      </c>
      <c r="X12" s="122" t="str">
        <f t="shared" si="0"/>
        <v>水</v>
      </c>
      <c r="Y12" s="122" t="str">
        <f t="shared" si="0"/>
        <v>木</v>
      </c>
      <c r="Z12" s="122" t="str">
        <f t="shared" si="0"/>
        <v>金</v>
      </c>
      <c r="AA12" s="122" t="str">
        <f t="shared" si="0"/>
        <v>土</v>
      </c>
      <c r="AB12" s="122" t="str">
        <f t="shared" si="0"/>
        <v>日</v>
      </c>
      <c r="AC12" s="141" t="str">
        <f t="shared" si="0"/>
        <v>月</v>
      </c>
      <c r="AD12" s="114" t="str">
        <f t="shared" si="0"/>
        <v>火</v>
      </c>
      <c r="AE12" s="122" t="str">
        <f t="shared" si="0"/>
        <v>水</v>
      </c>
      <c r="AF12" s="122" t="str">
        <f t="shared" si="0"/>
        <v>木</v>
      </c>
      <c r="AG12" s="122" t="str">
        <f t="shared" si="0"/>
        <v>金</v>
      </c>
      <c r="AH12" s="122" t="str">
        <f t="shared" si="0"/>
        <v>土</v>
      </c>
      <c r="AI12" s="122" t="str">
        <f t="shared" si="0"/>
        <v>日</v>
      </c>
      <c r="AJ12" s="141" t="str">
        <f t="shared" si="0"/>
        <v>月</v>
      </c>
      <c r="AK12" s="114" t="str">
        <f t="shared" si="0"/>
        <v>火</v>
      </c>
      <c r="AL12" s="122" t="str">
        <f t="shared" si="0"/>
        <v>水</v>
      </c>
      <c r="AM12" s="122" t="str">
        <f t="shared" si="0"/>
        <v>木</v>
      </c>
      <c r="AN12" s="122" t="str">
        <f t="shared" si="0"/>
        <v>金</v>
      </c>
      <c r="AO12" s="122" t="str">
        <f t="shared" si="0"/>
        <v>土</v>
      </c>
      <c r="AP12" s="122" t="str">
        <f t="shared" si="0"/>
        <v>日</v>
      </c>
      <c r="AQ12" s="141" t="str">
        <f t="shared" si="0"/>
        <v>月</v>
      </c>
      <c r="AR12" s="122" t="str">
        <f>IF(AR11=1,"日",IF(AR11=2,"月",IF(AR11=3,"火",IF(AR11=4,"水",IF(AR11=5,"木",IF(AR11=6,"金",IF(AR11=0,"","土")))))))</f>
        <v>火</v>
      </c>
      <c r="AS12" s="122" t="str">
        <f>IF(AS11=1,"日",IF(AS11=2,"月",IF(AS11=3,"火",IF(AS11=4,"水",IF(AS11=5,"木",IF(AS11=6,"金",IF(AS11=0,"","土")))))))</f>
        <v>水</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44</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17</v>
      </c>
      <c r="AJ116" s="96"/>
      <c r="AK116" s="88" t="s">
        <v>21</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16</v>
      </c>
      <c r="M117" s="121"/>
      <c r="N117" s="43"/>
      <c r="O117" s="43"/>
      <c r="P117" s="43"/>
      <c r="Q117" s="43"/>
      <c r="R117" s="28"/>
      <c r="S117" s="28"/>
      <c r="T117" s="28" t="s">
        <v>39</v>
      </c>
      <c r="U117" s="28"/>
      <c r="V117" s="28" t="s">
        <v>66</v>
      </c>
      <c r="W117" s="28"/>
      <c r="X117" s="43"/>
      <c r="Y117" s="28" t="s">
        <v>39</v>
      </c>
      <c r="Z117" s="28"/>
      <c r="AA117" s="28" t="s">
        <v>66</v>
      </c>
      <c r="AB117" s="28"/>
      <c r="AC117" s="25"/>
      <c r="AD117" s="25"/>
      <c r="AE117" s="230" t="s">
        <v>14</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78</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6</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6</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16</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15</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44</v>
      </c>
      <c r="L121" s="230" t="s">
        <v>48</v>
      </c>
      <c r="M121" s="150"/>
      <c r="N121" s="52"/>
      <c r="O121" s="52"/>
      <c r="P121" s="43"/>
      <c r="Q121" s="43"/>
      <c r="R121" s="88" t="s">
        <v>15</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16</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54</v>
      </c>
      <c r="S125" s="43"/>
      <c r="T125" s="43"/>
      <c r="U125" s="43"/>
      <c r="V125" s="43"/>
      <c r="W125" s="43" t="s">
        <v>65</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19</v>
      </c>
      <c r="D126" s="228"/>
      <c r="E126" s="43"/>
      <c r="F126" s="228" t="s">
        <v>10</v>
      </c>
      <c r="G126" s="228"/>
      <c r="H126" s="43"/>
      <c r="I126" s="72"/>
      <c r="J126" s="72"/>
      <c r="K126" s="43"/>
      <c r="L126" s="230" t="s">
        <v>74</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40</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121</v>
      </c>
      <c r="D129" s="43"/>
      <c r="E129" s="43"/>
      <c r="F129" s="43"/>
      <c r="G129" s="43"/>
      <c r="H129" s="43"/>
      <c r="I129" s="43"/>
      <c r="J129" s="43"/>
      <c r="K129" s="43"/>
      <c r="L129" s="43"/>
      <c r="M129" s="43"/>
      <c r="N129" s="43"/>
      <c r="O129" s="43"/>
      <c r="P129" s="43"/>
      <c r="Q129" s="43"/>
      <c r="R129" s="43" t="s">
        <v>69</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72</v>
      </c>
      <c r="X131" s="25"/>
      <c r="Y131" s="25"/>
      <c r="Z131" s="25"/>
      <c r="AA131" s="25"/>
      <c r="AB131" s="28" t="s">
        <v>16</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33</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8"/>
  <cols>
    <col min="1" max="2" width="9" style="239" customWidth="1"/>
    <col min="3" max="3" width="44.25" style="239" customWidth="1"/>
    <col min="4" max="16384" width="9" style="239" customWidth="1"/>
  </cols>
  <sheetData>
    <row r="1" spans="1:10">
      <c r="A1" s="239" t="s">
        <v>84</v>
      </c>
    </row>
    <row r="2" spans="1:10" s="240" customFormat="1" ht="20.25" customHeight="1">
      <c r="A2" s="241" t="s">
        <v>159</v>
      </c>
      <c r="B2" s="241"/>
      <c r="C2" s="242"/>
    </row>
    <row r="3" spans="1:10" s="240" customFormat="1" ht="20.25" customHeight="1">
      <c r="A3" s="242"/>
      <c r="B3" s="242"/>
      <c r="C3" s="242"/>
    </row>
    <row r="4" spans="1:10" s="240" customFormat="1" ht="20.25" customHeight="1">
      <c r="A4" s="243"/>
      <c r="B4" s="242" t="s">
        <v>120</v>
      </c>
      <c r="C4" s="242"/>
      <c r="E4" s="242" t="s">
        <v>123</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138</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86</v>
      </c>
      <c r="B14" s="242"/>
      <c r="C14" s="242"/>
    </row>
    <row r="15" spans="1:10" s="240" customFormat="1" ht="20.25" customHeight="1">
      <c r="A15" s="242"/>
      <c r="B15" s="242"/>
      <c r="C15" s="242"/>
    </row>
    <row r="16" spans="1:10" s="240" customFormat="1" ht="20.25" customHeight="1">
      <c r="A16" s="242" t="s">
        <v>124</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45</v>
      </c>
      <c r="C19" s="250" t="s">
        <v>9</v>
      </c>
    </row>
    <row r="20" spans="1:3" s="240" customFormat="1" ht="20.25" customHeight="1">
      <c r="A20" s="242"/>
      <c r="B20" s="250">
        <v>1</v>
      </c>
      <c r="C20" s="252" t="s">
        <v>5</v>
      </c>
    </row>
    <row r="21" spans="1:3" s="240" customFormat="1" ht="20.25" customHeight="1">
      <c r="A21" s="242"/>
      <c r="B21" s="250">
        <v>2</v>
      </c>
      <c r="C21" s="252" t="s">
        <v>42</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160</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77</v>
      </c>
      <c r="B27" s="242"/>
      <c r="C27" s="242"/>
    </row>
    <row r="28" spans="1:3" s="240" customFormat="1" ht="20.25" customHeight="1">
      <c r="A28" s="242"/>
      <c r="B28" s="242"/>
      <c r="C28" s="242"/>
    </row>
    <row r="29" spans="1:3" s="240" customFormat="1" ht="20.25" customHeight="1">
      <c r="A29" s="242"/>
      <c r="B29" s="250" t="s">
        <v>17</v>
      </c>
      <c r="C29" s="250" t="s">
        <v>21</v>
      </c>
    </row>
    <row r="30" spans="1:3" s="240" customFormat="1" ht="20.25" customHeight="1">
      <c r="A30" s="242"/>
      <c r="B30" s="250" t="s">
        <v>13</v>
      </c>
      <c r="C30" s="252" t="s">
        <v>79</v>
      </c>
    </row>
    <row r="31" spans="1:3" s="240" customFormat="1" ht="20.25" customHeight="1">
      <c r="A31" s="242"/>
      <c r="B31" s="250" t="s">
        <v>6</v>
      </c>
      <c r="C31" s="252" t="s">
        <v>80</v>
      </c>
    </row>
    <row r="32" spans="1:3" s="240" customFormat="1" ht="20.25" customHeight="1">
      <c r="A32" s="242"/>
      <c r="B32" s="250" t="s">
        <v>12</v>
      </c>
      <c r="C32" s="252" t="s">
        <v>81</v>
      </c>
    </row>
    <row r="33" spans="1:55" s="240" customFormat="1" ht="20.25" customHeight="1">
      <c r="A33" s="242"/>
      <c r="B33" s="250" t="s">
        <v>15</v>
      </c>
      <c r="C33" s="252" t="s">
        <v>28</v>
      </c>
    </row>
    <row r="34" spans="1:55" s="240" customFormat="1" ht="20.25" customHeight="1">
      <c r="A34" s="242"/>
      <c r="B34" s="242"/>
      <c r="C34" s="242"/>
    </row>
    <row r="35" spans="1:55" s="240" customFormat="1" ht="20.25" customHeight="1">
      <c r="A35" s="242"/>
      <c r="B35" s="251" t="s">
        <v>23</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70</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132</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134</v>
      </c>
      <c r="B64" s="247"/>
      <c r="C64" s="247"/>
      <c r="D64" s="242"/>
      <c r="E64" s="242"/>
    </row>
    <row r="65" spans="1:5" s="240" customFormat="1" ht="20.25" customHeight="1">
      <c r="A65" s="248" t="s">
        <v>156</v>
      </c>
      <c r="B65" s="247"/>
      <c r="C65" s="247"/>
      <c r="D65" s="242"/>
      <c r="E65" s="242"/>
    </row>
    <row r="66" spans="1:5" s="240" customFormat="1" ht="20.25" customHeight="1">
      <c r="A66" s="248" t="s">
        <v>109</v>
      </c>
      <c r="B66" s="247"/>
      <c r="C66" s="247"/>
      <c r="D66" s="242"/>
      <c r="E66" s="242"/>
    </row>
    <row r="67" spans="1:5" s="240" customFormat="1" ht="20.25" customHeight="1">
      <c r="A67" s="248" t="s">
        <v>7</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RowHeight="26.4"/>
  <cols>
    <col min="1" max="1" width="2" style="259" customWidth="1"/>
    <col min="2" max="2" width="7.125" style="259" bestFit="1" customWidth="1"/>
    <col min="3" max="11" width="40.625" style="259" customWidth="1"/>
    <col min="12" max="16384" width="9" style="259" customWidth="1"/>
  </cols>
  <sheetData>
    <row r="1" spans="2:11">
      <c r="B1" s="259" t="s">
        <v>107</v>
      </c>
    </row>
    <row r="3" spans="2:11">
      <c r="B3" s="260" t="s">
        <v>45</v>
      </c>
      <c r="C3" s="260" t="s">
        <v>56</v>
      </c>
    </row>
    <row r="4" spans="2:11">
      <c r="B4" s="260">
        <v>1</v>
      </c>
      <c r="C4" s="264" t="s">
        <v>139</v>
      </c>
    </row>
    <row r="5" spans="2:11">
      <c r="B5" s="260">
        <v>2</v>
      </c>
      <c r="C5" s="264" t="s">
        <v>157</v>
      </c>
    </row>
    <row r="6" spans="2:11">
      <c r="B6" s="260">
        <v>3</v>
      </c>
      <c r="C6" s="265"/>
    </row>
    <row r="7" spans="2:11">
      <c r="B7" s="260">
        <v>4</v>
      </c>
      <c r="C7" s="265"/>
    </row>
    <row r="8" spans="2:11">
      <c r="B8" s="260">
        <v>5</v>
      </c>
      <c r="C8" s="265"/>
    </row>
    <row r="10" spans="2:11">
      <c r="B10" s="259" t="s">
        <v>106</v>
      </c>
    </row>
    <row r="11" spans="2:11" ht="27.15"/>
    <row r="12" spans="2:11" ht="27.15">
      <c r="B12" s="261" t="s">
        <v>9</v>
      </c>
      <c r="C12" s="266" t="s">
        <v>5</v>
      </c>
      <c r="D12" s="270" t="s">
        <v>42</v>
      </c>
      <c r="E12" s="276" t="s">
        <v>52</v>
      </c>
      <c r="F12" s="270" t="s">
        <v>22</v>
      </c>
      <c r="G12" s="284" t="s">
        <v>22</v>
      </c>
      <c r="H12" s="284" t="s">
        <v>22</v>
      </c>
      <c r="I12" s="284" t="s">
        <v>22</v>
      </c>
      <c r="J12" s="284" t="s">
        <v>22</v>
      </c>
      <c r="K12" s="287" t="s">
        <v>22</v>
      </c>
    </row>
    <row r="13" spans="2:11">
      <c r="B13" s="262" t="s">
        <v>98</v>
      </c>
      <c r="C13" s="267" t="s">
        <v>22</v>
      </c>
      <c r="D13" s="271" t="s">
        <v>2</v>
      </c>
      <c r="E13" s="277" t="s">
        <v>2</v>
      </c>
      <c r="F13" s="280"/>
      <c r="G13" s="285"/>
      <c r="H13" s="285"/>
      <c r="I13" s="285"/>
      <c r="J13" s="285"/>
      <c r="K13" s="288"/>
    </row>
    <row r="14" spans="2:11">
      <c r="B14" s="262"/>
      <c r="C14" s="268" t="s">
        <v>22</v>
      </c>
      <c r="D14" s="272" t="s">
        <v>20</v>
      </c>
      <c r="E14" s="278" t="s">
        <v>24</v>
      </c>
      <c r="F14" s="281"/>
      <c r="G14" s="265"/>
      <c r="H14" s="265"/>
      <c r="I14" s="265"/>
      <c r="J14" s="265"/>
      <c r="K14" s="289"/>
    </row>
    <row r="15" spans="2:11">
      <c r="B15" s="262"/>
      <c r="C15" s="268" t="s">
        <v>22</v>
      </c>
      <c r="D15" s="273" t="s">
        <v>60</v>
      </c>
      <c r="E15" s="274" t="s">
        <v>53</v>
      </c>
      <c r="F15" s="282"/>
      <c r="G15" s="265"/>
      <c r="H15" s="265"/>
      <c r="I15" s="265"/>
      <c r="J15" s="265"/>
      <c r="K15" s="289"/>
    </row>
    <row r="16" spans="2:11">
      <c r="B16" s="262"/>
      <c r="C16" s="268" t="s">
        <v>22</v>
      </c>
      <c r="D16" s="273" t="s">
        <v>114</v>
      </c>
      <c r="E16" s="274" t="s">
        <v>108</v>
      </c>
      <c r="F16" s="282"/>
      <c r="G16" s="265"/>
      <c r="H16" s="265"/>
      <c r="I16" s="265"/>
      <c r="J16" s="265"/>
      <c r="K16" s="289"/>
    </row>
    <row r="17" spans="2:11">
      <c r="B17" s="262"/>
      <c r="C17" s="268" t="s">
        <v>22</v>
      </c>
      <c r="D17" s="273" t="s">
        <v>59</v>
      </c>
      <c r="E17" s="274" t="s">
        <v>110</v>
      </c>
      <c r="F17" s="282"/>
      <c r="G17" s="265"/>
      <c r="H17" s="265"/>
      <c r="I17" s="265"/>
      <c r="J17" s="265"/>
      <c r="K17" s="289"/>
    </row>
    <row r="18" spans="2:11">
      <c r="B18" s="262"/>
      <c r="C18" s="268" t="s">
        <v>22</v>
      </c>
      <c r="D18" s="273" t="s">
        <v>57</v>
      </c>
      <c r="E18" s="274" t="s">
        <v>111</v>
      </c>
      <c r="F18" s="282"/>
      <c r="G18" s="265"/>
      <c r="H18" s="265"/>
      <c r="I18" s="265"/>
      <c r="J18" s="265"/>
      <c r="K18" s="289"/>
    </row>
    <row r="19" spans="2:11">
      <c r="B19" s="262"/>
      <c r="C19" s="268" t="s">
        <v>22</v>
      </c>
      <c r="D19" s="273" t="s">
        <v>118</v>
      </c>
      <c r="E19" s="274" t="s">
        <v>55</v>
      </c>
      <c r="F19" s="282"/>
      <c r="G19" s="265"/>
      <c r="H19" s="265"/>
      <c r="I19" s="265"/>
      <c r="J19" s="265"/>
      <c r="K19" s="289"/>
    </row>
    <row r="20" spans="2:11">
      <c r="B20" s="262"/>
      <c r="C20" s="268" t="s">
        <v>22</v>
      </c>
      <c r="D20" s="273" t="s">
        <v>22</v>
      </c>
      <c r="E20" s="274" t="s">
        <v>57</v>
      </c>
      <c r="F20" s="282"/>
      <c r="G20" s="265"/>
      <c r="H20" s="265"/>
      <c r="I20" s="265"/>
      <c r="J20" s="265"/>
      <c r="K20" s="289"/>
    </row>
    <row r="21" spans="2:11">
      <c r="B21" s="262"/>
      <c r="C21" s="268" t="s">
        <v>22</v>
      </c>
      <c r="D21" s="273" t="s">
        <v>22</v>
      </c>
      <c r="E21" s="274" t="s">
        <v>58</v>
      </c>
      <c r="F21" s="282"/>
      <c r="G21" s="265"/>
      <c r="H21" s="265"/>
      <c r="I21" s="265"/>
      <c r="J21" s="265"/>
      <c r="K21" s="289"/>
    </row>
    <row r="22" spans="2:11">
      <c r="B22" s="262"/>
      <c r="C22" s="268" t="s">
        <v>22</v>
      </c>
      <c r="D22" s="274" t="s">
        <v>22</v>
      </c>
      <c r="E22" s="274" t="s">
        <v>22</v>
      </c>
      <c r="F22" s="282"/>
      <c r="G22" s="265"/>
      <c r="H22" s="265"/>
      <c r="I22" s="265"/>
      <c r="J22" s="265"/>
      <c r="K22" s="289"/>
    </row>
    <row r="23" spans="2:11">
      <c r="B23" s="262"/>
      <c r="C23" s="268" t="s">
        <v>22</v>
      </c>
      <c r="D23" s="274" t="s">
        <v>22</v>
      </c>
      <c r="E23" s="274" t="s">
        <v>22</v>
      </c>
      <c r="F23" s="282"/>
      <c r="G23" s="265"/>
      <c r="H23" s="265"/>
      <c r="I23" s="265"/>
      <c r="J23" s="265"/>
      <c r="K23" s="289"/>
    </row>
    <row r="24" spans="2:11">
      <c r="B24" s="262"/>
      <c r="C24" s="268" t="s">
        <v>22</v>
      </c>
      <c r="D24" s="274" t="s">
        <v>22</v>
      </c>
      <c r="E24" s="274" t="s">
        <v>22</v>
      </c>
      <c r="F24" s="282"/>
      <c r="G24" s="265"/>
      <c r="H24" s="265"/>
      <c r="I24" s="265"/>
      <c r="J24" s="265"/>
      <c r="K24" s="289"/>
    </row>
    <row r="25" spans="2:11" ht="27.15">
      <c r="B25" s="263"/>
      <c r="C25" s="269" t="s">
        <v>22</v>
      </c>
      <c r="D25" s="275" t="s">
        <v>22</v>
      </c>
      <c r="E25" s="279" t="s">
        <v>22</v>
      </c>
      <c r="F25" s="283"/>
      <c r="G25" s="286"/>
      <c r="H25" s="286"/>
      <c r="I25" s="286"/>
      <c r="J25" s="286"/>
      <c r="K25" s="290"/>
    </row>
    <row r="28" spans="2:11">
      <c r="C28" s="259" t="s">
        <v>126</v>
      </c>
    </row>
    <row r="29" spans="2:11">
      <c r="C29" s="259" t="s">
        <v>11</v>
      </c>
    </row>
    <row r="30" spans="2:11">
      <c r="C30" s="259" t="s">
        <v>131</v>
      </c>
    </row>
    <row r="31" spans="2:11">
      <c r="C31" s="259" t="s">
        <v>129</v>
      </c>
    </row>
    <row r="32" spans="2:11">
      <c r="C32" s="259" t="s">
        <v>75</v>
      </c>
    </row>
    <row r="33" spans="3:3">
      <c r="C33" s="259" t="s">
        <v>130</v>
      </c>
    </row>
    <row r="34" spans="3:3">
      <c r="C34" s="259" t="s">
        <v>46</v>
      </c>
    </row>
    <row r="35" spans="3:3">
      <c r="C35" s="259" t="s">
        <v>61</v>
      </c>
    </row>
    <row r="37" spans="3:3">
      <c r="C37" s="259" t="s">
        <v>133</v>
      </c>
    </row>
    <row r="38" spans="3:3">
      <c r="C38" s="259" t="s">
        <v>87</v>
      </c>
    </row>
    <row r="39" spans="3:3">
      <c r="C39" s="259" t="s">
        <v>73</v>
      </c>
    </row>
    <row r="40" spans="3:3">
      <c r="C40" s="259" t="s">
        <v>99</v>
      </c>
    </row>
    <row r="41" spans="3:3">
      <c r="C41" s="259" t="s">
        <v>100</v>
      </c>
    </row>
    <row r="42" spans="3:3">
      <c r="C42" s="259"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1" customWidth="1"/>
    <col min="2" max="56" width="5.625" style="291" customWidth="1"/>
    <col min="57" max="16384" width="4.5" style="291"/>
  </cols>
  <sheetData>
    <row r="1" spans="1:57" s="29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1</v>
      </c>
      <c r="AM1" s="180" t="s">
        <v>139</v>
      </c>
      <c r="AN1" s="180"/>
      <c r="AO1" s="180"/>
      <c r="AP1" s="180"/>
      <c r="AQ1" s="180"/>
      <c r="AR1" s="180"/>
      <c r="AS1" s="180"/>
      <c r="AT1" s="180"/>
      <c r="AU1" s="180"/>
      <c r="AV1" s="180"/>
      <c r="AW1" s="180"/>
      <c r="AX1" s="180"/>
      <c r="AY1" s="180"/>
      <c r="AZ1" s="180"/>
      <c r="BA1" s="180"/>
      <c r="BB1" s="172" t="s">
        <v>0</v>
      </c>
      <c r="BC1" s="4"/>
      <c r="BD1" s="4"/>
    </row>
    <row r="2" spans="1:57" s="293" customFormat="1" ht="20.25" customHeight="1">
      <c r="A2" s="5"/>
      <c r="B2" s="5"/>
      <c r="C2" s="5"/>
      <c r="D2" s="32"/>
      <c r="E2" s="5"/>
      <c r="F2" s="5"/>
      <c r="G2" s="5"/>
      <c r="H2" s="32"/>
      <c r="I2" s="71"/>
      <c r="J2" s="71"/>
      <c r="K2" s="71"/>
      <c r="L2" s="71"/>
      <c r="M2" s="71"/>
      <c r="N2" s="5"/>
      <c r="O2" s="5"/>
      <c r="P2" s="5"/>
      <c r="Q2" s="5"/>
      <c r="R2" s="5"/>
      <c r="S2" s="5"/>
      <c r="T2" s="71" t="s">
        <v>35</v>
      </c>
      <c r="U2" s="134">
        <v>7</v>
      </c>
      <c r="V2" s="134"/>
      <c r="W2" s="71" t="s">
        <v>1</v>
      </c>
      <c r="X2" s="149">
        <f>IF(U2=0,"",YEAR(DATE(2018+U2,1,1)))</f>
        <v>2025</v>
      </c>
      <c r="Y2" s="149"/>
      <c r="Z2" s="5" t="s">
        <v>36</v>
      </c>
      <c r="AA2" s="5" t="s">
        <v>37</v>
      </c>
      <c r="AB2" s="134">
        <v>4</v>
      </c>
      <c r="AC2" s="134"/>
      <c r="AD2" s="5" t="s">
        <v>38</v>
      </c>
      <c r="AE2" s="5"/>
      <c r="AF2" s="5"/>
      <c r="AG2" s="5"/>
      <c r="AH2" s="5"/>
      <c r="AI2" s="5"/>
      <c r="AJ2" s="172"/>
      <c r="AK2" s="71" t="s">
        <v>31</v>
      </c>
      <c r="AL2" s="71" t="s">
        <v>1</v>
      </c>
      <c r="AM2" s="134"/>
      <c r="AN2" s="134"/>
      <c r="AO2" s="134"/>
      <c r="AP2" s="134"/>
      <c r="AQ2" s="134"/>
      <c r="AR2" s="134"/>
      <c r="AS2" s="134"/>
      <c r="AT2" s="134"/>
      <c r="AU2" s="134"/>
      <c r="AV2" s="134"/>
      <c r="AW2" s="134"/>
      <c r="AX2" s="134"/>
      <c r="AY2" s="134"/>
      <c r="AZ2" s="134"/>
      <c r="BA2" s="134"/>
      <c r="BB2" s="172" t="s">
        <v>0</v>
      </c>
      <c r="BC2" s="71"/>
      <c r="BD2" s="71"/>
      <c r="BE2" s="306"/>
    </row>
    <row r="3" spans="1:57" s="29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6"/>
    </row>
    <row r="4" spans="1:57" s="29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6"/>
    </row>
    <row r="5" spans="1:57" s="29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41</v>
      </c>
      <c r="AY5" s="170"/>
      <c r="AZ5" s="304">
        <v>160</v>
      </c>
      <c r="BA5" s="305"/>
      <c r="BB5" s="189" t="s">
        <v>119</v>
      </c>
      <c r="BC5" s="170"/>
      <c r="BD5" s="5"/>
      <c r="BE5" s="306"/>
    </row>
    <row r="6" spans="1:57" s="29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43</v>
      </c>
      <c r="AX6" s="170"/>
      <c r="AY6" s="170"/>
      <c r="AZ6" s="215">
        <f>DAY(EOMONTH(DATE(X2,AB2,1),0))</f>
        <v>30</v>
      </c>
      <c r="BA6" s="219"/>
      <c r="BB6" s="189" t="s">
        <v>27</v>
      </c>
      <c r="BC6" s="5"/>
      <c r="BD6" s="5"/>
      <c r="BE6" s="306"/>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7"/>
    </row>
    <row r="8" spans="1:57" ht="20.25" customHeight="1">
      <c r="A8" s="6"/>
      <c r="B8" s="10" t="s">
        <v>45</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(9)1か月の勤務時間数合計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8</v>
      </c>
      <c r="Q9" s="120"/>
      <c r="R9" s="120"/>
      <c r="S9" s="120"/>
      <c r="T9" s="120"/>
      <c r="U9" s="120"/>
      <c r="V9" s="139"/>
      <c r="W9" s="112" t="s">
        <v>25</v>
      </c>
      <c r="X9" s="120"/>
      <c r="Y9" s="120"/>
      <c r="Z9" s="120"/>
      <c r="AA9" s="120"/>
      <c r="AB9" s="120"/>
      <c r="AC9" s="139"/>
      <c r="AD9" s="112" t="s">
        <v>26</v>
      </c>
      <c r="AE9" s="120"/>
      <c r="AF9" s="120"/>
      <c r="AG9" s="120"/>
      <c r="AH9" s="120"/>
      <c r="AI9" s="120"/>
      <c r="AJ9" s="139"/>
      <c r="AK9" s="112" t="s">
        <v>18</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f>IF(AZ3="暦月",IF(DAY(DATE($X$2,$AB$2,29))=29,29,""),"")</f>
        <v>29</v>
      </c>
      <c r="AS10" s="121">
        <f>IF(AZ3="暦月",IF(DAY(DATE($X$2,$AB$2,30))=30,30,""),"")</f>
        <v>30</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3</v>
      </c>
      <c r="Q11" s="121">
        <f>WEEKDAY(DATE($X$2,$AB$2,2))</f>
        <v>4</v>
      </c>
      <c r="R11" s="121">
        <f>WEEKDAY(DATE($X$2,$AB$2,3))</f>
        <v>5</v>
      </c>
      <c r="S11" s="121">
        <f>WEEKDAY(DATE($X$2,$AB$2,4))</f>
        <v>6</v>
      </c>
      <c r="T11" s="121">
        <f>WEEKDAY(DATE($X$2,$AB$2,5))</f>
        <v>7</v>
      </c>
      <c r="U11" s="121">
        <f>WEEKDAY(DATE($X$2,$AB$2,6))</f>
        <v>1</v>
      </c>
      <c r="V11" s="140">
        <f>WEEKDAY(DATE($X$2,$AB$2,7))</f>
        <v>2</v>
      </c>
      <c r="W11" s="113">
        <f>WEEKDAY(DATE($X$2,$AB$2,8))</f>
        <v>3</v>
      </c>
      <c r="X11" s="121">
        <f>WEEKDAY(DATE($X$2,$AB$2,9))</f>
        <v>4</v>
      </c>
      <c r="Y11" s="121">
        <f>WEEKDAY(DATE($X$2,$AB$2,10))</f>
        <v>5</v>
      </c>
      <c r="Z11" s="121">
        <f>WEEKDAY(DATE($X$2,$AB$2,11))</f>
        <v>6</v>
      </c>
      <c r="AA11" s="121">
        <f>WEEKDAY(DATE($X$2,$AB$2,12))</f>
        <v>7</v>
      </c>
      <c r="AB11" s="121">
        <f>WEEKDAY(DATE($X$2,$AB$2,13))</f>
        <v>1</v>
      </c>
      <c r="AC11" s="140">
        <f>WEEKDAY(DATE($X$2,$AB$2,14))</f>
        <v>2</v>
      </c>
      <c r="AD11" s="113">
        <f>WEEKDAY(DATE($X$2,$AB$2,15))</f>
        <v>3</v>
      </c>
      <c r="AE11" s="121">
        <f>WEEKDAY(DATE($X$2,$AB$2,16))</f>
        <v>4</v>
      </c>
      <c r="AF11" s="121">
        <f>WEEKDAY(DATE($X$2,$AB$2,17))</f>
        <v>5</v>
      </c>
      <c r="AG11" s="121">
        <f>WEEKDAY(DATE($X$2,$AB$2,18))</f>
        <v>6</v>
      </c>
      <c r="AH11" s="121">
        <f>WEEKDAY(DATE($X$2,$AB$2,19))</f>
        <v>7</v>
      </c>
      <c r="AI11" s="121">
        <f>WEEKDAY(DATE($X$2,$AB$2,20))</f>
        <v>1</v>
      </c>
      <c r="AJ11" s="140">
        <f>WEEKDAY(DATE($X$2,$AB$2,21))</f>
        <v>2</v>
      </c>
      <c r="AK11" s="113">
        <f>WEEKDAY(DATE($X$2,$AB$2,22))</f>
        <v>3</v>
      </c>
      <c r="AL11" s="121">
        <f>WEEKDAY(DATE($X$2,$AB$2,23))</f>
        <v>4</v>
      </c>
      <c r="AM11" s="121">
        <f>WEEKDAY(DATE($X$2,$AB$2,24))</f>
        <v>5</v>
      </c>
      <c r="AN11" s="121">
        <f>WEEKDAY(DATE($X$2,$AB$2,25))</f>
        <v>6</v>
      </c>
      <c r="AO11" s="121">
        <f>WEEKDAY(DATE($X$2,$AB$2,26))</f>
        <v>7</v>
      </c>
      <c r="AP11" s="121">
        <f>WEEKDAY(DATE($X$2,$AB$2,27))</f>
        <v>1</v>
      </c>
      <c r="AQ11" s="140">
        <f>WEEKDAY(DATE($X$2,$AB$2,28))</f>
        <v>2</v>
      </c>
      <c r="AR11" s="113">
        <f>IF(AR10=29,WEEKDAY(DATE($X$2,$AB$2,29)),0)</f>
        <v>3</v>
      </c>
      <c r="AS11" s="121">
        <f>IF(AS10=30,WEEKDAY(DATE($X$2,$AB$2,30)),0)</f>
        <v>4</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火</v>
      </c>
      <c r="Q12" s="122" t="str">
        <f t="shared" si="0"/>
        <v>水</v>
      </c>
      <c r="R12" s="122" t="str">
        <f t="shared" si="0"/>
        <v>木</v>
      </c>
      <c r="S12" s="122" t="str">
        <f t="shared" si="0"/>
        <v>金</v>
      </c>
      <c r="T12" s="122" t="str">
        <f t="shared" si="0"/>
        <v>土</v>
      </c>
      <c r="U12" s="122" t="str">
        <f t="shared" si="0"/>
        <v>日</v>
      </c>
      <c r="V12" s="141" t="str">
        <f t="shared" si="0"/>
        <v>月</v>
      </c>
      <c r="W12" s="114" t="str">
        <f t="shared" si="0"/>
        <v>火</v>
      </c>
      <c r="X12" s="122" t="str">
        <f t="shared" si="0"/>
        <v>水</v>
      </c>
      <c r="Y12" s="122" t="str">
        <f t="shared" si="0"/>
        <v>木</v>
      </c>
      <c r="Z12" s="122" t="str">
        <f t="shared" si="0"/>
        <v>金</v>
      </c>
      <c r="AA12" s="122" t="str">
        <f t="shared" si="0"/>
        <v>土</v>
      </c>
      <c r="AB12" s="122" t="str">
        <f t="shared" si="0"/>
        <v>日</v>
      </c>
      <c r="AC12" s="141" t="str">
        <f t="shared" si="0"/>
        <v>月</v>
      </c>
      <c r="AD12" s="114" t="str">
        <f t="shared" si="0"/>
        <v>火</v>
      </c>
      <c r="AE12" s="122" t="str">
        <f t="shared" si="0"/>
        <v>水</v>
      </c>
      <c r="AF12" s="122" t="str">
        <f t="shared" si="0"/>
        <v>木</v>
      </c>
      <c r="AG12" s="122" t="str">
        <f t="shared" si="0"/>
        <v>金</v>
      </c>
      <c r="AH12" s="122" t="str">
        <f t="shared" si="0"/>
        <v>土</v>
      </c>
      <c r="AI12" s="122" t="str">
        <f t="shared" si="0"/>
        <v>日</v>
      </c>
      <c r="AJ12" s="141" t="str">
        <f t="shared" si="0"/>
        <v>月</v>
      </c>
      <c r="AK12" s="114" t="str">
        <f t="shared" si="0"/>
        <v>火</v>
      </c>
      <c r="AL12" s="122" t="str">
        <f t="shared" si="0"/>
        <v>水</v>
      </c>
      <c r="AM12" s="122" t="str">
        <f t="shared" si="0"/>
        <v>木</v>
      </c>
      <c r="AN12" s="122" t="str">
        <f t="shared" si="0"/>
        <v>金</v>
      </c>
      <c r="AO12" s="122" t="str">
        <f t="shared" si="0"/>
        <v>土</v>
      </c>
      <c r="AP12" s="122" t="str">
        <f t="shared" si="0"/>
        <v>日</v>
      </c>
      <c r="AQ12" s="141" t="str">
        <f t="shared" si="0"/>
        <v>月</v>
      </c>
      <c r="AR12" s="122" t="str">
        <f>IF(AR11=1,"日",IF(AR11=2,"月",IF(AR11=3,"火",IF(AR11=4,"水",IF(AR11=5,"木",IF(AR11=6,"金",IF(AR11=0,"","土")))))))</f>
        <v>火</v>
      </c>
      <c r="AS12" s="122" t="str">
        <f>IF(AS11=1,"日",IF(AS11=2,"月",IF(AS11=3,"火",IF(AS11=4,"水",IF(AS11=5,"木",IF(AS11=6,"金",IF(AS11=0,"","土")))))))</f>
        <v>水</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22</v>
      </c>
      <c r="H13" s="68"/>
      <c r="I13" s="68"/>
      <c r="J13" s="68"/>
      <c r="K13" s="80"/>
      <c r="L13" s="84" t="s">
        <v>161</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v>8</v>
      </c>
      <c r="AS13" s="123">
        <v>8</v>
      </c>
      <c r="AT13" s="142"/>
      <c r="AU13" s="196">
        <f t="shared" ref="AU13:AU30" si="1">IF($AZ$3="４週",SUM(P13:AQ13),IF($AZ$3="暦月",SUM(P13:AT13),""))</f>
        <v>176</v>
      </c>
      <c r="AV13" s="204"/>
      <c r="AW13" s="196">
        <f t="shared" ref="AW13:AW30" si="2">IF($AZ$3="４週",AU13/4,IF($AZ$3="暦月",AU13/($AZ$6/7),""))</f>
        <v>41.06666666666667</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2</v>
      </c>
      <c r="H14" s="69"/>
      <c r="I14" s="69"/>
      <c r="J14" s="69"/>
      <c r="K14" s="81"/>
      <c r="L14" s="85" t="s">
        <v>161</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v>8</v>
      </c>
      <c r="AS14" s="124">
        <v>8</v>
      </c>
      <c r="AT14" s="143"/>
      <c r="AU14" s="197">
        <f t="shared" si="1"/>
        <v>176</v>
      </c>
      <c r="AV14" s="205"/>
      <c r="AW14" s="197">
        <f t="shared" si="2"/>
        <v>41.06666666666667</v>
      </c>
      <c r="AX14" s="205"/>
      <c r="AY14" s="212"/>
      <c r="AZ14" s="217"/>
      <c r="BA14" s="217"/>
      <c r="BB14" s="217"/>
      <c r="BC14" s="217"/>
      <c r="BD14" s="222"/>
    </row>
    <row r="15" spans="1:57" ht="39.950000000000003" customHeight="1">
      <c r="A15" s="6"/>
      <c r="B15" s="14">
        <f t="shared" si="3"/>
        <v>3</v>
      </c>
      <c r="C15" s="22" t="s">
        <v>42</v>
      </c>
      <c r="D15" s="37"/>
      <c r="E15" s="48" t="s">
        <v>13</v>
      </c>
      <c r="F15" s="54"/>
      <c r="G15" s="63" t="s">
        <v>114</v>
      </c>
      <c r="H15" s="69"/>
      <c r="I15" s="69"/>
      <c r="J15" s="69"/>
      <c r="K15" s="81"/>
      <c r="L15" s="85" t="s">
        <v>161</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v>8</v>
      </c>
      <c r="AT15" s="143"/>
      <c r="AU15" s="197">
        <f t="shared" si="1"/>
        <v>168</v>
      </c>
      <c r="AV15" s="205"/>
      <c r="AW15" s="197">
        <f t="shared" si="2"/>
        <v>39.200000000000003</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161</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v>4</v>
      </c>
      <c r="AS16" s="124">
        <v>4</v>
      </c>
      <c r="AT16" s="143"/>
      <c r="AU16" s="197">
        <f t="shared" si="1"/>
        <v>88</v>
      </c>
      <c r="AV16" s="205"/>
      <c r="AW16" s="197">
        <f t="shared" si="2"/>
        <v>20.533333333333335</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161</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v>4</v>
      </c>
      <c r="AS17" s="124">
        <v>4</v>
      </c>
      <c r="AT17" s="143"/>
      <c r="AU17" s="197">
        <f t="shared" si="1"/>
        <v>88</v>
      </c>
      <c r="AV17" s="205"/>
      <c r="AW17" s="197">
        <f t="shared" si="2"/>
        <v>20.533333333333335</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161</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v>4</v>
      </c>
      <c r="AT18" s="143"/>
      <c r="AU18" s="197">
        <f t="shared" si="1"/>
        <v>84</v>
      </c>
      <c r="AV18" s="205"/>
      <c r="AW18" s="197">
        <f t="shared" si="2"/>
        <v>19.600000000000001</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161</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v>4</v>
      </c>
      <c r="AS19" s="124"/>
      <c r="AT19" s="143"/>
      <c r="AU19" s="197">
        <f t="shared" si="1"/>
        <v>72</v>
      </c>
      <c r="AV19" s="205"/>
      <c r="AW19" s="197">
        <f t="shared" si="2"/>
        <v>16.8</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161</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v>4</v>
      </c>
      <c r="AS20" s="124"/>
      <c r="AT20" s="143"/>
      <c r="AU20" s="197">
        <f t="shared" si="1"/>
        <v>68</v>
      </c>
      <c r="AV20" s="205"/>
      <c r="AW20" s="197">
        <f t="shared" si="2"/>
        <v>15.866666666666667</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161</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v>4</v>
      </c>
      <c r="AS21" s="124"/>
      <c r="AT21" s="143"/>
      <c r="AU21" s="197">
        <f t="shared" si="1"/>
        <v>64</v>
      </c>
      <c r="AV21" s="205"/>
      <c r="AW21" s="197">
        <f t="shared" si="2"/>
        <v>14.933333333333334</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44</v>
      </c>
      <c r="D34" s="39"/>
      <c r="E34" s="50"/>
      <c r="F34" s="56"/>
      <c r="G34" s="56"/>
      <c r="H34" s="56"/>
      <c r="I34" s="56"/>
      <c r="J34" s="56"/>
      <c r="K34" s="56"/>
      <c r="L34" s="299" t="s">
        <v>47</v>
      </c>
      <c r="M34" s="299"/>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17</v>
      </c>
      <c r="AJ34" s="96"/>
      <c r="AK34" s="88" t="s">
        <v>21</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16</v>
      </c>
      <c r="M35" s="121"/>
      <c r="N35" s="56"/>
      <c r="O35" s="56"/>
      <c r="P35" s="56"/>
      <c r="Q35" s="43"/>
      <c r="R35" s="28"/>
      <c r="S35" s="28"/>
      <c r="T35" s="28" t="s">
        <v>39</v>
      </c>
      <c r="U35" s="28"/>
      <c r="V35" s="28" t="s">
        <v>66</v>
      </c>
      <c r="W35" s="28"/>
      <c r="X35" s="43"/>
      <c r="Y35" s="28" t="s">
        <v>39</v>
      </c>
      <c r="Z35" s="28"/>
      <c r="AA35" s="28" t="s">
        <v>66</v>
      </c>
      <c r="AB35" s="28"/>
      <c r="AC35" s="25"/>
      <c r="AD35" s="25"/>
      <c r="AE35" s="230" t="s">
        <v>14</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78</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344</v>
      </c>
      <c r="U36" s="97"/>
      <c r="V36" s="89">
        <f>SUMIFS($AW$13:$AX$30,$C$13:$D$30,"訪問介護員",$E$13:$F$30,"A")+SUMIFS($AW$13:$AX$30,$C$13:$D$30,"サービス提供責任者",$E$13:$F$30,"A")</f>
        <v>80.26666666666668</v>
      </c>
      <c r="W36" s="97"/>
      <c r="X36" s="235"/>
      <c r="Y36" s="59">
        <v>0</v>
      </c>
      <c r="Z36" s="66"/>
      <c r="AA36" s="59">
        <v>0</v>
      </c>
      <c r="AB36" s="66"/>
      <c r="AC36" s="236"/>
      <c r="AD36" s="236"/>
      <c r="AE36" s="59">
        <v>2</v>
      </c>
      <c r="AF36" s="66"/>
      <c r="AG36" s="43"/>
      <c r="AH36" s="43"/>
      <c r="AI36" s="88" t="s">
        <v>6</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6</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5" t="s">
        <v>16</v>
      </c>
      <c r="D38" s="295"/>
      <c r="E38" s="295"/>
      <c r="F38" s="298">
        <f>SUM(F36:G37)</f>
        <v>45</v>
      </c>
      <c r="G38" s="298"/>
      <c r="H38" s="298">
        <f>SUM(H36:I37)</f>
        <v>47</v>
      </c>
      <c r="I38" s="298"/>
      <c r="J38" s="298">
        <f>SUM(J36:K37)</f>
        <v>46</v>
      </c>
      <c r="K38" s="298"/>
      <c r="L38" s="298">
        <f>SUM(L36:M37)</f>
        <v>138</v>
      </c>
      <c r="M38" s="298"/>
      <c r="N38" s="56"/>
      <c r="O38" s="302"/>
      <c r="P38" s="56"/>
      <c r="Q38" s="43"/>
      <c r="R38" s="88" t="s">
        <v>12</v>
      </c>
      <c r="S38" s="96"/>
      <c r="T38" s="89">
        <f>SUMIFS($AU$13:$AV$30,$C$13:$D$30,"訪問介護員",$E$13:$F$30,"C")+SUMIFS($AU$13:$AV$30,$C$13:$D$30,"サービス提供責任者",$E$13:$F$30,"C")</f>
        <v>464</v>
      </c>
      <c r="U38" s="97"/>
      <c r="V38" s="89">
        <f>SUMIFS($AW$13:$AX$30,$C$13:$D$30,"訪問介護員",$E$13:$F$30,"C")+SUMIFS($AW$13:$AX$30,$C$13:$D$30,"サービス提供責任者",$E$13:$F$30,"C")</f>
        <v>108.26666666666668</v>
      </c>
      <c r="W38" s="97"/>
      <c r="X38" s="235"/>
      <c r="Y38" s="59">
        <v>432</v>
      </c>
      <c r="Z38" s="66"/>
      <c r="AA38" s="59">
        <v>108</v>
      </c>
      <c r="AB38" s="66"/>
      <c r="AC38" s="236"/>
      <c r="AD38" s="236"/>
      <c r="AE38" s="89" t="s">
        <v>50</v>
      </c>
      <c r="AF38" s="97"/>
      <c r="AG38" s="43"/>
      <c r="AH38" s="43"/>
      <c r="AI38" s="88" t="s">
        <v>15</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4"/>
      <c r="N39" s="301"/>
      <c r="O39" s="301"/>
      <c r="P39" s="56"/>
      <c r="Q39" s="43"/>
      <c r="R39" s="88" t="s">
        <v>15</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0">
        <f>L38/3</f>
        <v>46</v>
      </c>
      <c r="M40" s="300"/>
      <c r="N40" s="6"/>
      <c r="O40" s="6"/>
      <c r="P40" s="56"/>
      <c r="Q40" s="43"/>
      <c r="R40" s="88" t="s">
        <v>16</v>
      </c>
      <c r="S40" s="96"/>
      <c r="T40" s="89">
        <f>SUM(T36:U39)</f>
        <v>808</v>
      </c>
      <c r="U40" s="97"/>
      <c r="V40" s="89">
        <f>SUM(V36:W39)</f>
        <v>188.53333333333336</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54</v>
      </c>
      <c r="S43" s="43"/>
      <c r="T43" s="43"/>
      <c r="U43" s="43"/>
      <c r="V43" s="43"/>
      <c r="W43" s="43" t="s">
        <v>65</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19</v>
      </c>
      <c r="D44" s="228"/>
      <c r="E44" s="43"/>
      <c r="F44" s="228" t="s">
        <v>10</v>
      </c>
      <c r="G44" s="228"/>
      <c r="H44" s="43"/>
      <c r="I44" s="72"/>
      <c r="J44" s="72"/>
      <c r="K44" s="43"/>
      <c r="L44" s="230" t="s">
        <v>74</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40</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121</v>
      </c>
      <c r="D47" s="43"/>
      <c r="E47" s="43"/>
      <c r="F47" s="43"/>
      <c r="G47" s="43"/>
      <c r="H47" s="43"/>
      <c r="I47" s="43"/>
      <c r="J47" s="43"/>
      <c r="K47" s="43"/>
      <c r="L47" s="43"/>
      <c r="M47" s="43"/>
      <c r="N47" s="43"/>
      <c r="O47" s="43"/>
      <c r="P47" s="56"/>
      <c r="Q47" s="43"/>
      <c r="R47" s="43" t="s">
        <v>69</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72</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33</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6"/>
      <c r="D52" s="296"/>
      <c r="E52" s="294"/>
      <c r="F52" s="294"/>
      <c r="G52" s="294"/>
      <c r="H52" s="294"/>
      <c r="I52" s="294"/>
      <c r="J52" s="294"/>
      <c r="K52" s="294"/>
      <c r="L52" s="294"/>
      <c r="M52" s="294"/>
      <c r="N52" s="294"/>
      <c r="O52" s="294"/>
      <c r="P52" s="294"/>
      <c r="Q52" s="294"/>
      <c r="R52" s="294"/>
      <c r="S52" s="294"/>
      <c r="T52" s="296"/>
      <c r="U52" s="294"/>
      <c r="V52" s="294"/>
      <c r="W52" s="294"/>
      <c r="X52" s="294"/>
      <c r="Y52" s="294"/>
      <c r="Z52" s="294"/>
      <c r="AA52" s="294"/>
      <c r="AB52" s="294"/>
      <c r="AC52" s="294"/>
      <c r="AD52" s="294"/>
      <c r="AE52" s="294"/>
      <c r="AF52" s="294"/>
      <c r="AJ52" s="297"/>
      <c r="AK52" s="303"/>
      <c r="AL52" s="303"/>
      <c r="AM52" s="294"/>
      <c r="AN52" s="294"/>
      <c r="AO52" s="294"/>
      <c r="AP52" s="294"/>
      <c r="AQ52" s="294"/>
      <c r="AR52" s="294"/>
      <c r="AS52" s="294"/>
      <c r="AT52" s="294"/>
      <c r="AU52" s="294"/>
      <c r="AV52" s="294"/>
      <c r="AW52" s="294"/>
      <c r="AX52" s="294"/>
      <c r="AY52" s="294"/>
      <c r="AZ52" s="294"/>
      <c r="BA52" s="294"/>
      <c r="BB52" s="294"/>
      <c r="BC52" s="294"/>
      <c r="BD52" s="294"/>
      <c r="BE52" s="303"/>
    </row>
    <row r="53" spans="1:58" ht="20.25" customHeight="1">
      <c r="A53" s="294"/>
      <c r="B53" s="294"/>
      <c r="C53" s="296"/>
      <c r="D53" s="296"/>
      <c r="E53" s="294"/>
      <c r="F53" s="294"/>
      <c r="G53" s="294"/>
      <c r="H53" s="294"/>
      <c r="I53" s="294"/>
      <c r="J53" s="294"/>
      <c r="K53" s="294"/>
      <c r="L53" s="294"/>
      <c r="M53" s="294"/>
      <c r="N53" s="294"/>
      <c r="O53" s="294"/>
      <c r="P53" s="294"/>
      <c r="Q53" s="294"/>
      <c r="R53" s="294"/>
      <c r="S53" s="294"/>
      <c r="T53" s="294"/>
      <c r="U53" s="296"/>
      <c r="V53" s="294"/>
      <c r="W53" s="294"/>
      <c r="X53" s="294"/>
      <c r="Y53" s="294"/>
      <c r="Z53" s="294"/>
      <c r="AA53" s="294"/>
      <c r="AB53" s="294"/>
      <c r="AC53" s="294"/>
      <c r="AD53" s="294"/>
      <c r="AE53" s="294"/>
      <c r="AF53" s="294"/>
      <c r="AG53" s="294"/>
      <c r="AK53" s="297"/>
      <c r="AL53" s="303"/>
      <c r="AM53" s="303"/>
      <c r="AN53" s="294"/>
      <c r="AO53" s="294"/>
      <c r="AP53" s="294"/>
      <c r="AQ53" s="294"/>
      <c r="AR53" s="294"/>
      <c r="AS53" s="294"/>
      <c r="AT53" s="294"/>
      <c r="AU53" s="294"/>
      <c r="AV53" s="294"/>
      <c r="AW53" s="294"/>
      <c r="AX53" s="294"/>
      <c r="AY53" s="294"/>
      <c r="AZ53" s="294"/>
      <c r="BA53" s="294"/>
      <c r="BB53" s="294"/>
      <c r="BC53" s="294"/>
      <c r="BD53" s="294"/>
      <c r="BE53" s="294"/>
      <c r="BF53" s="303"/>
    </row>
    <row r="54" spans="1:58" ht="20.25" customHeight="1">
      <c r="A54" s="294"/>
      <c r="B54" s="294"/>
      <c r="C54" s="294"/>
      <c r="D54" s="296"/>
      <c r="E54" s="294"/>
      <c r="F54" s="294"/>
      <c r="G54" s="294"/>
      <c r="H54" s="294"/>
      <c r="I54" s="294"/>
      <c r="J54" s="294"/>
      <c r="K54" s="294"/>
      <c r="L54" s="294"/>
      <c r="M54" s="294"/>
      <c r="N54" s="294"/>
      <c r="O54" s="294"/>
      <c r="P54" s="294"/>
      <c r="Q54" s="294"/>
      <c r="R54" s="294"/>
      <c r="S54" s="294"/>
      <c r="T54" s="294"/>
      <c r="U54" s="296"/>
      <c r="V54" s="294"/>
      <c r="W54" s="294"/>
      <c r="X54" s="294"/>
      <c r="Y54" s="294"/>
      <c r="Z54" s="294"/>
      <c r="AA54" s="294"/>
      <c r="AB54" s="294"/>
      <c r="AC54" s="294"/>
      <c r="AD54" s="294"/>
      <c r="AE54" s="294"/>
      <c r="AF54" s="294"/>
      <c r="AG54" s="294"/>
      <c r="AK54" s="297"/>
      <c r="AL54" s="303"/>
      <c r="AM54" s="303"/>
      <c r="AN54" s="294"/>
      <c r="AO54" s="294"/>
      <c r="AP54" s="294"/>
      <c r="AQ54" s="294"/>
      <c r="AR54" s="294"/>
      <c r="AS54" s="294"/>
      <c r="AT54" s="294"/>
      <c r="AU54" s="294"/>
      <c r="AV54" s="294"/>
      <c r="AW54" s="294"/>
      <c r="AX54" s="294"/>
      <c r="AY54" s="294"/>
      <c r="AZ54" s="294"/>
      <c r="BA54" s="294"/>
      <c r="BB54" s="294"/>
      <c r="BC54" s="294"/>
      <c r="BD54" s="294"/>
      <c r="BE54" s="294"/>
      <c r="BF54" s="303"/>
    </row>
    <row r="55" spans="1:58" ht="20.25" customHeight="1">
      <c r="A55" s="294"/>
      <c r="B55" s="294"/>
      <c r="C55" s="296"/>
      <c r="D55" s="296"/>
      <c r="E55" s="294"/>
      <c r="F55" s="294"/>
      <c r="G55" s="294"/>
      <c r="H55" s="294"/>
      <c r="I55" s="294"/>
      <c r="J55" s="294"/>
      <c r="K55" s="294"/>
      <c r="L55" s="294"/>
      <c r="M55" s="294"/>
      <c r="N55" s="294"/>
      <c r="O55" s="294"/>
      <c r="P55" s="294"/>
      <c r="Q55" s="294"/>
      <c r="R55" s="294"/>
      <c r="S55" s="294"/>
      <c r="T55" s="294"/>
      <c r="U55" s="296"/>
      <c r="V55" s="294"/>
      <c r="W55" s="294"/>
      <c r="X55" s="294"/>
      <c r="Y55" s="294"/>
      <c r="Z55" s="294"/>
      <c r="AA55" s="294"/>
      <c r="AB55" s="294"/>
      <c r="AC55" s="294"/>
      <c r="AD55" s="294"/>
      <c r="AE55" s="294"/>
      <c r="AF55" s="294"/>
      <c r="AG55" s="294"/>
      <c r="AK55" s="297"/>
      <c r="AL55" s="303"/>
      <c r="AM55" s="303"/>
      <c r="AN55" s="294"/>
      <c r="AO55" s="294"/>
      <c r="AP55" s="294"/>
      <c r="AQ55" s="294"/>
      <c r="AR55" s="294"/>
      <c r="AS55" s="294"/>
      <c r="AT55" s="294"/>
      <c r="AU55" s="294"/>
      <c r="AV55" s="294"/>
      <c r="AW55" s="294"/>
      <c r="AX55" s="294"/>
      <c r="AY55" s="294"/>
      <c r="AZ55" s="294"/>
      <c r="BA55" s="294"/>
      <c r="BB55" s="294"/>
      <c r="BC55" s="294"/>
      <c r="BD55" s="294"/>
      <c r="BE55" s="294"/>
      <c r="BF55" s="303"/>
    </row>
    <row r="56" spans="1:58" ht="20.25" customHeight="1">
      <c r="C56" s="297"/>
      <c r="D56" s="297"/>
      <c r="E56" s="297"/>
      <c r="F56" s="297"/>
      <c r="G56" s="297"/>
      <c r="H56" s="297"/>
      <c r="I56" s="297"/>
      <c r="J56" s="297"/>
      <c r="K56" s="297"/>
      <c r="L56" s="297"/>
      <c r="M56" s="297"/>
      <c r="N56" s="297"/>
      <c r="O56" s="297"/>
      <c r="P56" s="297"/>
      <c r="Q56" s="297"/>
      <c r="R56" s="297"/>
      <c r="S56" s="297"/>
      <c r="T56" s="297"/>
      <c r="U56" s="303"/>
      <c r="V56" s="303"/>
      <c r="W56" s="297"/>
      <c r="X56" s="297"/>
      <c r="Y56" s="297"/>
      <c r="Z56" s="297"/>
      <c r="AA56" s="297"/>
      <c r="AB56" s="297"/>
      <c r="AC56" s="297"/>
      <c r="AD56" s="297"/>
      <c r="AE56" s="297"/>
      <c r="AF56" s="297"/>
      <c r="AG56" s="297"/>
      <c r="AH56" s="297"/>
      <c r="AI56" s="297"/>
      <c r="AJ56" s="297"/>
      <c r="AK56" s="297"/>
      <c r="AL56" s="303"/>
      <c r="AM56" s="303"/>
      <c r="AN56" s="294"/>
      <c r="AO56" s="294"/>
      <c r="AP56" s="294"/>
      <c r="AQ56" s="294"/>
      <c r="AR56" s="294"/>
      <c r="AS56" s="294"/>
      <c r="AT56" s="294"/>
      <c r="AU56" s="294"/>
      <c r="AV56" s="294"/>
      <c r="AW56" s="294"/>
      <c r="AX56" s="294"/>
      <c r="AY56" s="294"/>
      <c r="AZ56" s="294"/>
      <c r="BA56" s="294"/>
      <c r="BB56" s="294"/>
      <c r="BC56" s="294"/>
      <c r="BD56" s="294"/>
      <c r="BE56" s="294"/>
      <c r="BF56" s="303"/>
    </row>
    <row r="57" spans="1:58" ht="20.25" customHeight="1">
      <c r="C57" s="297"/>
      <c r="D57" s="297"/>
      <c r="E57" s="297"/>
      <c r="F57" s="297"/>
      <c r="G57" s="297"/>
      <c r="H57" s="297"/>
      <c r="I57" s="297"/>
      <c r="J57" s="297"/>
      <c r="K57" s="297"/>
      <c r="L57" s="297"/>
      <c r="M57" s="297"/>
      <c r="N57" s="297"/>
      <c r="O57" s="297"/>
      <c r="P57" s="297"/>
      <c r="Q57" s="297"/>
      <c r="R57" s="297"/>
      <c r="S57" s="297"/>
      <c r="T57" s="297"/>
      <c r="U57" s="303"/>
      <c r="V57" s="303"/>
      <c r="W57" s="297"/>
      <c r="X57" s="297"/>
      <c r="Y57" s="297"/>
      <c r="Z57" s="297"/>
      <c r="AA57" s="297"/>
      <c r="AB57" s="297"/>
      <c r="AC57" s="297"/>
      <c r="AD57" s="297"/>
      <c r="AE57" s="297"/>
      <c r="AF57" s="297"/>
      <c r="AG57" s="297"/>
      <c r="AH57" s="297"/>
      <c r="AI57" s="297"/>
      <c r="AJ57" s="297"/>
      <c r="AK57" s="297"/>
      <c r="AL57" s="303"/>
      <c r="AM57" s="303"/>
      <c r="AN57" s="294"/>
      <c r="AO57" s="294"/>
      <c r="AP57" s="294"/>
      <c r="AQ57" s="294"/>
      <c r="AR57" s="294"/>
      <c r="AS57" s="294"/>
      <c r="AT57" s="294"/>
      <c r="AU57" s="294"/>
      <c r="AV57" s="294"/>
      <c r="AW57" s="294"/>
      <c r="AX57" s="294"/>
      <c r="AY57" s="294"/>
      <c r="AZ57" s="294"/>
      <c r="BA57" s="294"/>
      <c r="BB57" s="294"/>
      <c r="BC57" s="294"/>
      <c r="BD57" s="294"/>
      <c r="BE57" s="294"/>
      <c r="BF57" s="303"/>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2022-03-23T01:31:40Z</cp:lastPrinted>
  <dcterms:created xsi:type="dcterms:W3CDTF">2020-01-14T23:44:41Z</dcterms:created>
  <dcterms:modified xsi:type="dcterms:W3CDTF">2025-05-14T01:12:57Z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2025-05-14T01:12:57Z</vt:filetime>
  </property>
</Properties>
</file>